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630" yWindow="555" windowWidth="27495" windowHeight="11445"/>
  </bookViews>
  <sheets>
    <sheet name="Rekapitulace stavby" sheetId="1" r:id="rId1"/>
    <sheet name="000 - vedlejší rozpočtové..." sheetId="2" r:id="rId2"/>
    <sheet name="001 - SO 101 PARKOVIŠTĚ" sheetId="3" r:id="rId3"/>
    <sheet name="002 - SO 301 DEŠŤOVÁ KANA..." sheetId="4" r:id="rId4"/>
    <sheet name="003 - SO 401 VEŘEJNÉ OSVĚ..." sheetId="5" r:id="rId5"/>
  </sheets>
  <definedNames>
    <definedName name="_xlnm._FilterDatabase" localSheetId="1" hidden="1">'000 - vedlejší rozpočtové...'!$C$117:$K$151</definedName>
    <definedName name="_xlnm._FilterDatabase" localSheetId="2" hidden="1">'001 - SO 101 PARKOVIŠTĚ'!$C$125:$K$435</definedName>
    <definedName name="_xlnm._FilterDatabase" localSheetId="3" hidden="1">'002 - SO 301 DEŠŤOVÁ KANA...'!$C$122:$K$202</definedName>
    <definedName name="_xlnm._FilterDatabase" localSheetId="4" hidden="1">'003 - SO 401 VEŘEJNÉ OSVĚ...'!$C$117:$K$121</definedName>
    <definedName name="_xlnm.Print_Titles" localSheetId="1">'000 - vedlejší rozpočtové...'!$117:$117</definedName>
    <definedName name="_xlnm.Print_Titles" localSheetId="2">'001 - SO 101 PARKOVIŠTĚ'!$125:$125</definedName>
    <definedName name="_xlnm.Print_Titles" localSheetId="3">'002 - SO 301 DEŠŤOVÁ KANA...'!$122:$122</definedName>
    <definedName name="_xlnm.Print_Titles" localSheetId="4">'003 - SO 401 VEŘEJNÉ OSVĚ...'!$117:$117</definedName>
    <definedName name="_xlnm.Print_Titles" localSheetId="0">'Rekapitulace stavby'!$92:$92</definedName>
    <definedName name="_xlnm.Print_Area" localSheetId="1">'000 - vedlejší rozpočtové...'!$C$4:$J$76,'000 - vedlejší rozpočtové...'!$C$82:$J$99,'000 - vedlejší rozpočtové...'!$C$105:$J$151</definedName>
    <definedName name="_xlnm.Print_Area" localSheetId="2">'001 - SO 101 PARKOVIŠTĚ'!$C$4:$J$76,'001 - SO 101 PARKOVIŠTĚ'!$C$82:$J$107,'001 - SO 101 PARKOVIŠTĚ'!$C$113:$J$435</definedName>
    <definedName name="_xlnm.Print_Area" localSheetId="3">'002 - SO 301 DEŠŤOVÁ KANA...'!$C$4:$J$76,'002 - SO 301 DEŠŤOVÁ KANA...'!$C$82:$J$104,'002 - SO 301 DEŠŤOVÁ KANA...'!$C$110:$J$202</definedName>
    <definedName name="_xlnm.Print_Area" localSheetId="4">'003 - SO 401 VEŘEJNÉ OSVĚ...'!$C$4:$J$76,'003 - SO 401 VEŘEJNÉ OSVĚ...'!$C$82:$J$99,'003 - SO 401 VEŘEJNÉ OSVĚ...'!$C$105:$J$121</definedName>
    <definedName name="_xlnm.Print_Area" localSheetId="0">'Rekapitulace stavby'!$D$4:$AO$76,'Rekapitulace stavby'!$C$82:$AQ$99</definedName>
  </definedNames>
  <calcPr calcId="144525"/>
</workbook>
</file>

<file path=xl/calcChain.xml><?xml version="1.0" encoding="utf-8"?>
<calcChain xmlns="http://schemas.openxmlformats.org/spreadsheetml/2006/main">
  <c r="T434" i="3" l="1"/>
  <c r="R434" i="3"/>
  <c r="P434" i="3"/>
  <c r="P432" i="3"/>
  <c r="P435" i="3"/>
  <c r="T432" i="3"/>
  <c r="R432" i="3"/>
  <c r="BK432" i="3"/>
  <c r="BI432" i="3"/>
  <c r="BH432" i="3"/>
  <c r="BG432" i="3"/>
  <c r="BF432" i="3"/>
  <c r="J432" i="3"/>
  <c r="BE432" i="3" s="1"/>
  <c r="BK434" i="3"/>
  <c r="BI434" i="3"/>
  <c r="BH434" i="3"/>
  <c r="BG434" i="3"/>
  <c r="BF434" i="3"/>
  <c r="J434" i="3"/>
  <c r="BE434" i="3" s="1"/>
  <c r="J18" i="5"/>
  <c r="J114" i="5"/>
  <c r="T121" i="5"/>
  <c r="R121" i="5"/>
  <c r="P121" i="5"/>
  <c r="J37" i="5" l="1"/>
  <c r="J36" i="5"/>
  <c r="AY98" i="1" s="1"/>
  <c r="J35" i="5"/>
  <c r="AX98" i="1" s="1"/>
  <c r="BI121" i="5"/>
  <c r="BH121" i="5"/>
  <c r="BG121" i="5"/>
  <c r="BF121" i="5"/>
  <c r="T120" i="5"/>
  <c r="T119" i="5" s="1"/>
  <c r="T118" i="5" s="1"/>
  <c r="R120" i="5"/>
  <c r="R119" i="5" s="1"/>
  <c r="R118" i="5" s="1"/>
  <c r="P120" i="5"/>
  <c r="P119" i="5" s="1"/>
  <c r="P118" i="5" s="1"/>
  <c r="J115" i="5"/>
  <c r="F114" i="5"/>
  <c r="F112" i="5"/>
  <c r="E110" i="5"/>
  <c r="J92" i="5"/>
  <c r="J91" i="5"/>
  <c r="F91" i="5"/>
  <c r="F89" i="5"/>
  <c r="E87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 s="1"/>
  <c r="BI202" i="4"/>
  <c r="BH202" i="4"/>
  <c r="BG202" i="4"/>
  <c r="BF202" i="4"/>
  <c r="T202" i="4"/>
  <c r="T201" i="4" s="1"/>
  <c r="R202" i="4"/>
  <c r="R201" i="4" s="1"/>
  <c r="P202" i="4"/>
  <c r="P201" i="4" s="1"/>
  <c r="BI199" i="4"/>
  <c r="BH199" i="4"/>
  <c r="BG199" i="4"/>
  <c r="BF199" i="4"/>
  <c r="T199" i="4"/>
  <c r="T198" i="4" s="1"/>
  <c r="R199" i="4"/>
  <c r="R198" i="4"/>
  <c r="P199" i="4"/>
  <c r="P198" i="4" s="1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T185" i="4" s="1"/>
  <c r="R186" i="4"/>
  <c r="R185" i="4" s="1"/>
  <c r="P186" i="4"/>
  <c r="P185" i="4" s="1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89" i="4" s="1"/>
  <c r="E7" i="4"/>
  <c r="E113" i="4" s="1"/>
  <c r="J37" i="3"/>
  <c r="J36" i="3"/>
  <c r="AY96" i="1"/>
  <c r="J35" i="3"/>
  <c r="AX96" i="1" s="1"/>
  <c r="BI435" i="3"/>
  <c r="BH435" i="3"/>
  <c r="BG435" i="3"/>
  <c r="BF435" i="3"/>
  <c r="T435" i="3"/>
  <c r="R435" i="3"/>
  <c r="BI427" i="3"/>
  <c r="BH427" i="3"/>
  <c r="BG427" i="3"/>
  <c r="BF427" i="3"/>
  <c r="T427" i="3"/>
  <c r="R427" i="3"/>
  <c r="P427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3" i="3"/>
  <c r="BH413" i="3"/>
  <c r="BG413" i="3"/>
  <c r="BF413" i="3"/>
  <c r="T413" i="3"/>
  <c r="R413" i="3"/>
  <c r="P413" i="3"/>
  <c r="BI410" i="3"/>
  <c r="BH410" i="3"/>
  <c r="BG410" i="3"/>
  <c r="BF410" i="3"/>
  <c r="T410" i="3"/>
  <c r="T409" i="3" s="1"/>
  <c r="R410" i="3"/>
  <c r="R409" i="3" s="1"/>
  <c r="P410" i="3"/>
  <c r="P409" i="3" s="1"/>
  <c r="BI407" i="3"/>
  <c r="BH407" i="3"/>
  <c r="BG407" i="3"/>
  <c r="BF407" i="3"/>
  <c r="T407" i="3"/>
  <c r="R407" i="3"/>
  <c r="P407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4" i="3"/>
  <c r="BH384" i="3"/>
  <c r="BG384" i="3"/>
  <c r="BF384" i="3"/>
  <c r="T384" i="3"/>
  <c r="R384" i="3"/>
  <c r="P384" i="3"/>
  <c r="BI378" i="3"/>
  <c r="BH378" i="3"/>
  <c r="BG378" i="3"/>
  <c r="BF378" i="3"/>
  <c r="T378" i="3"/>
  <c r="R378" i="3"/>
  <c r="P378" i="3"/>
  <c r="BI373" i="3"/>
  <c r="BH373" i="3"/>
  <c r="BG373" i="3"/>
  <c r="BF373" i="3"/>
  <c r="T373" i="3"/>
  <c r="R373" i="3"/>
  <c r="P373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4" i="3"/>
  <c r="BH354" i="3"/>
  <c r="BG354" i="3"/>
  <c r="BF354" i="3"/>
  <c r="T354" i="3"/>
  <c r="R354" i="3"/>
  <c r="P354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4" i="3"/>
  <c r="BH334" i="3"/>
  <c r="BG334" i="3"/>
  <c r="BF334" i="3"/>
  <c r="T334" i="3"/>
  <c r="R334" i="3"/>
  <c r="P334" i="3"/>
  <c r="BI329" i="3"/>
  <c r="BH329" i="3"/>
  <c r="BG329" i="3"/>
  <c r="BF329" i="3"/>
  <c r="T329" i="3"/>
  <c r="R329" i="3"/>
  <c r="P329" i="3"/>
  <c r="BI324" i="3"/>
  <c r="BH324" i="3"/>
  <c r="BG324" i="3"/>
  <c r="BF324" i="3"/>
  <c r="T324" i="3"/>
  <c r="R324" i="3"/>
  <c r="P324" i="3"/>
  <c r="BI319" i="3"/>
  <c r="BH319" i="3"/>
  <c r="BG319" i="3"/>
  <c r="BF319" i="3"/>
  <c r="T319" i="3"/>
  <c r="R319" i="3"/>
  <c r="P319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2" i="3"/>
  <c r="BH292" i="3"/>
  <c r="BG292" i="3"/>
  <c r="BF292" i="3"/>
  <c r="T292" i="3"/>
  <c r="R292" i="3"/>
  <c r="P292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T278" i="3" s="1"/>
  <c r="R279" i="3"/>
  <c r="R278" i="3"/>
  <c r="P279" i="3"/>
  <c r="P278" i="3" s="1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120" i="3" s="1"/>
  <c r="E7" i="3"/>
  <c r="E116" i="3" s="1"/>
  <c r="J37" i="2"/>
  <c r="J36" i="2"/>
  <c r="AY95" i="1" s="1"/>
  <c r="J35" i="2"/>
  <c r="AX95" i="1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92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J202" i="4"/>
  <c r="BK163" i="4"/>
  <c r="J157" i="4"/>
  <c r="BK419" i="3"/>
  <c r="BK417" i="3"/>
  <c r="BK357" i="3"/>
  <c r="J347" i="3"/>
  <c r="J343" i="3"/>
  <c r="J308" i="3"/>
  <c r="J292" i="3"/>
  <c r="BK276" i="3"/>
  <c r="J264" i="3"/>
  <c r="BK251" i="3"/>
  <c r="BK249" i="3"/>
  <c r="BK247" i="3"/>
  <c r="BK245" i="3"/>
  <c r="BK236" i="3"/>
  <c r="BK222" i="3"/>
  <c r="BK207" i="3"/>
  <c r="J199" i="3"/>
  <c r="BK188" i="3"/>
  <c r="J177" i="3"/>
  <c r="BK174" i="3"/>
  <c r="BK150" i="3"/>
  <c r="J129" i="3"/>
  <c r="BK151" i="2"/>
  <c r="BK149" i="2"/>
  <c r="J142" i="2"/>
  <c r="BK141" i="2"/>
  <c r="J140" i="2"/>
  <c r="J136" i="2"/>
  <c r="J129" i="2"/>
  <c r="BK125" i="2"/>
  <c r="BK121" i="2"/>
  <c r="J121" i="5"/>
  <c r="BK199" i="4"/>
  <c r="J181" i="4"/>
  <c r="BK173" i="4"/>
  <c r="J168" i="4"/>
  <c r="J166" i="4"/>
  <c r="J152" i="4"/>
  <c r="J145" i="4"/>
  <c r="BK143" i="4"/>
  <c r="J141" i="4"/>
  <c r="BK126" i="4"/>
  <c r="BK427" i="3"/>
  <c r="BK407" i="3"/>
  <c r="BK373" i="3"/>
  <c r="BK364" i="3"/>
  <c r="BK359" i="3"/>
  <c r="J358" i="3"/>
  <c r="J348" i="3"/>
  <c r="J340" i="3"/>
  <c r="BK319" i="3"/>
  <c r="BK308" i="3"/>
  <c r="BK305" i="3"/>
  <c r="J271" i="3"/>
  <c r="J268" i="3"/>
  <c r="J261" i="3"/>
  <c r="J256" i="3"/>
  <c r="J247" i="3"/>
  <c r="BK229" i="3"/>
  <c r="J224" i="3"/>
  <c r="BK220" i="3"/>
  <c r="J215" i="3"/>
  <c r="J201" i="3"/>
  <c r="BK197" i="3"/>
  <c r="BK168" i="3"/>
  <c r="J158" i="3"/>
  <c r="J150" i="3"/>
  <c r="J141" i="2"/>
  <c r="BK139" i="2"/>
  <c r="BK137" i="2"/>
  <c r="BK129" i="2"/>
  <c r="J126" i="2"/>
  <c r="J123" i="2"/>
  <c r="BK122" i="2"/>
  <c r="AS94" i="1"/>
  <c r="BK202" i="4"/>
  <c r="J199" i="4"/>
  <c r="J190" i="4"/>
  <c r="BK186" i="4"/>
  <c r="J176" i="4"/>
  <c r="J160" i="4"/>
  <c r="J150" i="4"/>
  <c r="J140" i="4"/>
  <c r="J132" i="4"/>
  <c r="J126" i="4"/>
  <c r="BK413" i="3"/>
  <c r="J410" i="3"/>
  <c r="BK403" i="3"/>
  <c r="J366" i="3"/>
  <c r="J364" i="3"/>
  <c r="J345" i="3"/>
  <c r="BK343" i="3"/>
  <c r="BK324" i="3"/>
  <c r="J319" i="3"/>
  <c r="BK283" i="3"/>
  <c r="BK261" i="3"/>
  <c r="J249" i="3"/>
  <c r="J242" i="3"/>
  <c r="J222" i="3"/>
  <c r="BK195" i="3"/>
  <c r="J147" i="3"/>
  <c r="J141" i="3"/>
  <c r="J149" i="2"/>
  <c r="BK142" i="2"/>
  <c r="J137" i="2"/>
  <c r="J197" i="4"/>
  <c r="J192" i="4"/>
  <c r="BK190" i="4"/>
  <c r="BK160" i="4"/>
  <c r="BK148" i="4"/>
  <c r="BK145" i="4"/>
  <c r="BK435" i="3"/>
  <c r="J435" i="3"/>
  <c r="J427" i="3"/>
  <c r="J422" i="3"/>
  <c r="J419" i="3"/>
  <c r="J417" i="3"/>
  <c r="BK410" i="3"/>
  <c r="J407" i="3"/>
  <c r="J405" i="3"/>
  <c r="BK400" i="3"/>
  <c r="J392" i="3"/>
  <c r="J390" i="3"/>
  <c r="J373" i="3"/>
  <c r="BK368" i="3"/>
  <c r="BK358" i="3"/>
  <c r="BK347" i="3"/>
  <c r="J344" i="3"/>
  <c r="J334" i="3"/>
  <c r="BK329" i="3"/>
  <c r="BK314" i="3"/>
  <c r="J299" i="3"/>
  <c r="J286" i="3"/>
  <c r="J276" i="3"/>
  <c r="J251" i="3"/>
  <c r="BK242" i="3"/>
  <c r="BK239" i="3"/>
  <c r="J231" i="3"/>
  <c r="J210" i="3"/>
  <c r="BK199" i="3"/>
  <c r="J185" i="3"/>
  <c r="BK183" i="3"/>
  <c r="J174" i="3"/>
  <c r="BK158" i="3"/>
  <c r="BK147" i="3"/>
  <c r="BK138" i="3"/>
  <c r="J132" i="3"/>
  <c r="J151" i="2"/>
  <c r="J145" i="2"/>
  <c r="J143" i="2"/>
  <c r="J138" i="2"/>
  <c r="BK130" i="2"/>
  <c r="J127" i="2"/>
  <c r="J122" i="2"/>
  <c r="BK121" i="5"/>
  <c r="BK181" i="4"/>
  <c r="BK176" i="4"/>
  <c r="J173" i="4"/>
  <c r="J154" i="4"/>
  <c r="BK150" i="4"/>
  <c r="BK132" i="4"/>
  <c r="BK405" i="3"/>
  <c r="J403" i="3"/>
  <c r="J401" i="3"/>
  <c r="J399" i="3"/>
  <c r="BK392" i="3"/>
  <c r="BK390" i="3"/>
  <c r="BK366" i="3"/>
  <c r="J354" i="3"/>
  <c r="BK348" i="3"/>
  <c r="BK340" i="3"/>
  <c r="J312" i="3"/>
  <c r="J283" i="3"/>
  <c r="J227" i="3"/>
  <c r="BK215" i="3"/>
  <c r="J207" i="3"/>
  <c r="J168" i="3"/>
  <c r="J162" i="3"/>
  <c r="J155" i="3"/>
  <c r="BK144" i="3"/>
  <c r="BK134" i="3"/>
  <c r="BK129" i="3"/>
  <c r="BK146" i="2"/>
  <c r="BK138" i="2"/>
  <c r="BK126" i="2"/>
  <c r="BK124" i="2"/>
  <c r="BK197" i="4"/>
  <c r="J186" i="4"/>
  <c r="BK170" i="4"/>
  <c r="BK166" i="4"/>
  <c r="J148" i="4"/>
  <c r="J129" i="4"/>
  <c r="BK422" i="3"/>
  <c r="J413" i="3"/>
  <c r="J396" i="3"/>
  <c r="J384" i="3"/>
  <c r="J368" i="3"/>
  <c r="J362" i="3"/>
  <c r="J359" i="3"/>
  <c r="J357" i="3"/>
  <c r="BK346" i="3"/>
  <c r="BK345" i="3"/>
  <c r="BK334" i="3"/>
  <c r="J324" i="3"/>
  <c r="J314" i="3"/>
  <c r="BK312" i="3"/>
  <c r="BK299" i="3"/>
  <c r="BK292" i="3"/>
  <c r="BK279" i="3"/>
  <c r="BK268" i="3"/>
  <c r="BK259" i="3"/>
  <c r="BK256" i="3"/>
  <c r="J245" i="3"/>
  <c r="BK237" i="3"/>
  <c r="BK227" i="3"/>
  <c r="BK213" i="3"/>
  <c r="BK210" i="3"/>
  <c r="BK205" i="3"/>
  <c r="J197" i="3"/>
  <c r="BK192" i="3"/>
  <c r="BK190" i="3"/>
  <c r="BK185" i="3"/>
  <c r="BK145" i="2"/>
  <c r="BK136" i="2"/>
  <c r="J128" i="2"/>
  <c r="BK123" i="2"/>
  <c r="BK152" i="4"/>
  <c r="J143" i="4"/>
  <c r="BK141" i="4"/>
  <c r="BK129" i="4"/>
  <c r="BK396" i="3"/>
  <c r="BK378" i="3"/>
  <c r="BK362" i="3"/>
  <c r="BK354" i="3"/>
  <c r="J346" i="3"/>
  <c r="BK344" i="3"/>
  <c r="J329" i="3"/>
  <c r="J302" i="3"/>
  <c r="J279" i="3"/>
  <c r="J259" i="3"/>
  <c r="J254" i="3"/>
  <c r="J239" i="3"/>
  <c r="J236" i="3"/>
  <c r="BK233" i="3"/>
  <c r="BK231" i="3"/>
  <c r="BK224" i="3"/>
  <c r="J220" i="3"/>
  <c r="J205" i="3"/>
  <c r="BK201" i="3"/>
  <c r="J195" i="3"/>
  <c r="J190" i="3"/>
  <c r="BK177" i="3"/>
  <c r="BK162" i="3"/>
  <c r="BK155" i="3"/>
  <c r="BK132" i="3"/>
  <c r="BK144" i="2"/>
  <c r="BK143" i="2"/>
  <c r="BK140" i="2"/>
  <c r="J139" i="2"/>
  <c r="BK127" i="2"/>
  <c r="J125" i="2"/>
  <c r="J121" i="2"/>
  <c r="BK192" i="4"/>
  <c r="J170" i="4"/>
  <c r="BK168" i="4"/>
  <c r="J163" i="4"/>
  <c r="BK157" i="4"/>
  <c r="BK154" i="4"/>
  <c r="BK140" i="4"/>
  <c r="BK401" i="3"/>
  <c r="J400" i="3"/>
  <c r="BK399" i="3"/>
  <c r="BK384" i="3"/>
  <c r="J378" i="3"/>
  <c r="J305" i="3"/>
  <c r="BK302" i="3"/>
  <c r="BK286" i="3"/>
  <c r="BK271" i="3"/>
  <c r="BK264" i="3"/>
  <c r="BK254" i="3"/>
  <c r="J237" i="3"/>
  <c r="J233" i="3"/>
  <c r="J229" i="3"/>
  <c r="J213" i="3"/>
  <c r="J192" i="3"/>
  <c r="J188" i="3"/>
  <c r="J183" i="3"/>
  <c r="J144" i="3"/>
  <c r="BK141" i="3"/>
  <c r="J138" i="3"/>
  <c r="J134" i="3"/>
  <c r="J146" i="2"/>
  <c r="J144" i="2"/>
  <c r="J130" i="2"/>
  <c r="BK128" i="2"/>
  <c r="J124" i="2"/>
  <c r="T120" i="2" l="1"/>
  <c r="T119" i="2"/>
  <c r="T118" i="2"/>
  <c r="T128" i="3"/>
  <c r="R339" i="3"/>
  <c r="T412" i="3"/>
  <c r="T411" i="3" s="1"/>
  <c r="P125" i="4"/>
  <c r="P189" i="4"/>
  <c r="R267" i="3"/>
  <c r="P282" i="3"/>
  <c r="P398" i="3"/>
  <c r="BK120" i="2"/>
  <c r="BK119" i="2" s="1"/>
  <c r="J119" i="2" s="1"/>
  <c r="J97" i="2" s="1"/>
  <c r="T267" i="3"/>
  <c r="R282" i="3"/>
  <c r="BK398" i="3"/>
  <c r="J398" i="3" s="1"/>
  <c r="J103" i="3" s="1"/>
  <c r="BK125" i="4"/>
  <c r="J125" i="4" s="1"/>
  <c r="J98" i="4" s="1"/>
  <c r="P172" i="4"/>
  <c r="R189" i="4"/>
  <c r="R120" i="2"/>
  <c r="R119" i="2"/>
  <c r="R118" i="2"/>
  <c r="P128" i="3"/>
  <c r="BK267" i="3"/>
  <c r="J267" i="3" s="1"/>
  <c r="J99" i="3" s="1"/>
  <c r="P267" i="3"/>
  <c r="BK282" i="3"/>
  <c r="J282" i="3" s="1"/>
  <c r="J101" i="3" s="1"/>
  <c r="P412" i="3"/>
  <c r="P411" i="3" s="1"/>
  <c r="BK172" i="4"/>
  <c r="J172" i="4" s="1"/>
  <c r="J99" i="4" s="1"/>
  <c r="P120" i="2"/>
  <c r="P119" i="2"/>
  <c r="P118" i="2"/>
  <c r="AU95" i="1" s="1"/>
  <c r="R128" i="3"/>
  <c r="T339" i="3"/>
  <c r="R412" i="3"/>
  <c r="R411" i="3" s="1"/>
  <c r="R125" i="4"/>
  <c r="BK128" i="3"/>
  <c r="J128" i="3" s="1"/>
  <c r="J98" i="3" s="1"/>
  <c r="P339" i="3"/>
  <c r="BK412" i="3"/>
  <c r="J412" i="3" s="1"/>
  <c r="J106" i="3" s="1"/>
  <c r="T125" i="4"/>
  <c r="BK189" i="4"/>
  <c r="J189" i="4" s="1"/>
  <c r="J101" i="4" s="1"/>
  <c r="BK339" i="3"/>
  <c r="J339" i="3" s="1"/>
  <c r="J102" i="3" s="1"/>
  <c r="R398" i="3"/>
  <c r="T172" i="4"/>
  <c r="T282" i="3"/>
  <c r="T398" i="3"/>
  <c r="R172" i="4"/>
  <c r="T189" i="4"/>
  <c r="AU98" i="1"/>
  <c r="BE121" i="2"/>
  <c r="BE122" i="2"/>
  <c r="BE137" i="2"/>
  <c r="E85" i="3"/>
  <c r="F92" i="3"/>
  <c r="BE155" i="3"/>
  <c r="BE199" i="3"/>
  <c r="BE220" i="3"/>
  <c r="BE224" i="3"/>
  <c r="BE242" i="3"/>
  <c r="BE261" i="3"/>
  <c r="BE279" i="3"/>
  <c r="BE324" i="3"/>
  <c r="BE334" i="3"/>
  <c r="BE340" i="3"/>
  <c r="BE345" i="3"/>
  <c r="BE347" i="3"/>
  <c r="BE354" i="3"/>
  <c r="BE366" i="3"/>
  <c r="BE392" i="3"/>
  <c r="BE403" i="3"/>
  <c r="BE407" i="3"/>
  <c r="BE132" i="4"/>
  <c r="BE143" i="4"/>
  <c r="BE145" i="4"/>
  <c r="BE150" i="4"/>
  <c r="BE202" i="4"/>
  <c r="BK201" i="4"/>
  <c r="J201" i="4" s="1"/>
  <c r="J103" i="4" s="1"/>
  <c r="J112" i="5"/>
  <c r="BE121" i="5"/>
  <c r="E85" i="2"/>
  <c r="J89" i="3"/>
  <c r="BE158" i="3"/>
  <c r="BE183" i="3"/>
  <c r="BE195" i="3"/>
  <c r="BE197" i="3"/>
  <c r="BE245" i="3"/>
  <c r="BE264" i="3"/>
  <c r="BE286" i="3"/>
  <c r="BE305" i="3"/>
  <c r="BE308" i="3"/>
  <c r="BE343" i="3"/>
  <c r="BE419" i="3"/>
  <c r="BK409" i="3"/>
  <c r="J409" i="3" s="1"/>
  <c r="J104" i="3" s="1"/>
  <c r="F92" i="4"/>
  <c r="J117" i="4"/>
  <c r="BE170" i="4"/>
  <c r="J89" i="2"/>
  <c r="BE126" i="2"/>
  <c r="BE129" i="2"/>
  <c r="BE138" i="2"/>
  <c r="BE140" i="2"/>
  <c r="BE129" i="3"/>
  <c r="BE132" i="3"/>
  <c r="BE147" i="3"/>
  <c r="BE150" i="3"/>
  <c r="BE188" i="3"/>
  <c r="BE229" i="3"/>
  <c r="BE236" i="3"/>
  <c r="BE247" i="3"/>
  <c r="BE276" i="3"/>
  <c r="BE283" i="3"/>
  <c r="BE399" i="3"/>
  <c r="BE410" i="3"/>
  <c r="BE154" i="4"/>
  <c r="E108" i="5"/>
  <c r="F115" i="5"/>
  <c r="F115" i="2"/>
  <c r="BE123" i="2"/>
  <c r="BE136" i="2"/>
  <c r="BE139" i="2"/>
  <c r="BE141" i="2"/>
  <c r="BE142" i="2"/>
  <c r="BE145" i="2"/>
  <c r="BE149" i="2"/>
  <c r="BE151" i="2"/>
  <c r="BE185" i="3"/>
  <c r="BE213" i="3"/>
  <c r="BE249" i="3"/>
  <c r="BE259" i="3"/>
  <c r="BE271" i="3"/>
  <c r="BE292" i="3"/>
  <c r="BE357" i="3"/>
  <c r="BE358" i="3"/>
  <c r="BE362" i="3"/>
  <c r="BE126" i="4"/>
  <c r="BE141" i="4"/>
  <c r="BE160" i="4"/>
  <c r="BE163" i="4"/>
  <c r="BE199" i="4"/>
  <c r="BE146" i="2"/>
  <c r="BE144" i="3"/>
  <c r="BE162" i="3"/>
  <c r="BE205" i="3"/>
  <c r="BE222" i="3"/>
  <c r="BE227" i="3"/>
  <c r="BE268" i="3"/>
  <c r="BE413" i="3"/>
  <c r="BE422" i="3"/>
  <c r="BE427" i="3"/>
  <c r="BE435" i="3"/>
  <c r="BE129" i="4"/>
  <c r="BK185" i="4"/>
  <c r="J185" i="4" s="1"/>
  <c r="J100" i="4" s="1"/>
  <c r="BE127" i="2"/>
  <c r="BE130" i="2"/>
  <c r="BE168" i="3"/>
  <c r="BE174" i="3"/>
  <c r="BE207" i="3"/>
  <c r="BE231" i="3"/>
  <c r="BE233" i="3"/>
  <c r="BE237" i="3"/>
  <c r="BE251" i="3"/>
  <c r="BE256" i="3"/>
  <c r="BE346" i="3"/>
  <c r="BE348" i="3"/>
  <c r="BE166" i="4"/>
  <c r="BK198" i="4"/>
  <c r="J198" i="4" s="1"/>
  <c r="J102" i="4" s="1"/>
  <c r="BE125" i="2"/>
  <c r="BE128" i="2"/>
  <c r="BE143" i="2"/>
  <c r="BE141" i="3"/>
  <c r="BE177" i="3"/>
  <c r="BE192" i="3"/>
  <c r="BE210" i="3"/>
  <c r="BE239" i="3"/>
  <c r="BE344" i="3"/>
  <c r="BE384" i="3"/>
  <c r="BE396" i="3"/>
  <c r="BE400" i="3"/>
  <c r="BE405" i="3"/>
  <c r="BE417" i="3"/>
  <c r="BE157" i="4"/>
  <c r="BE186" i="4"/>
  <c r="BE190" i="4"/>
  <c r="BE192" i="4"/>
  <c r="BE197" i="4"/>
  <c r="BE124" i="2"/>
  <c r="BE144" i="2"/>
  <c r="BE134" i="3"/>
  <c r="BE138" i="3"/>
  <c r="BE190" i="3"/>
  <c r="BE201" i="3"/>
  <c r="BE215" i="3"/>
  <c r="BE254" i="3"/>
  <c r="BE299" i="3"/>
  <c r="BE302" i="3"/>
  <c r="BE312" i="3"/>
  <c r="BE314" i="3"/>
  <c r="BE319" i="3"/>
  <c r="BE329" i="3"/>
  <c r="BE359" i="3"/>
  <c r="BE364" i="3"/>
  <c r="BE368" i="3"/>
  <c r="BE373" i="3"/>
  <c r="BE378" i="3"/>
  <c r="BE390" i="3"/>
  <c r="BE401" i="3"/>
  <c r="BK278" i="3"/>
  <c r="J278" i="3" s="1"/>
  <c r="J100" i="3" s="1"/>
  <c r="E85" i="4"/>
  <c r="BE140" i="4"/>
  <c r="BE148" i="4"/>
  <c r="BE152" i="4"/>
  <c r="BE168" i="4"/>
  <c r="BE173" i="4"/>
  <c r="BE176" i="4"/>
  <c r="BE181" i="4"/>
  <c r="BK120" i="5"/>
  <c r="J120" i="5" s="1"/>
  <c r="J98" i="5" s="1"/>
  <c r="F34" i="3"/>
  <c r="BA96" i="1" s="1"/>
  <c r="F35" i="3"/>
  <c r="BB96" i="1" s="1"/>
  <c r="J34" i="4"/>
  <c r="AW97" i="1" s="1"/>
  <c r="F37" i="3"/>
  <c r="BD96" i="1" s="1"/>
  <c r="J34" i="5"/>
  <c r="AW98" i="1" s="1"/>
  <c r="F37" i="5"/>
  <c r="BD98" i="1" s="1"/>
  <c r="F36" i="3"/>
  <c r="BC96" i="1" s="1"/>
  <c r="F37" i="2"/>
  <c r="BD95" i="1"/>
  <c r="J34" i="3"/>
  <c r="AW96" i="1" s="1"/>
  <c r="F35" i="5"/>
  <c r="BB98" i="1" s="1"/>
  <c r="F34" i="2"/>
  <c r="BA95" i="1"/>
  <c r="F35" i="4"/>
  <c r="BB97" i="1" s="1"/>
  <c r="F36" i="5"/>
  <c r="BC98" i="1" s="1"/>
  <c r="J34" i="2"/>
  <c r="AW95" i="1" s="1"/>
  <c r="F34" i="4"/>
  <c r="BA97" i="1" s="1"/>
  <c r="F34" i="5"/>
  <c r="BA98" i="1" s="1"/>
  <c r="F36" i="2"/>
  <c r="BC95" i="1"/>
  <c r="F35" i="2"/>
  <c r="BB95" i="1" s="1"/>
  <c r="F37" i="4"/>
  <c r="BD97" i="1" s="1"/>
  <c r="F36" i="4"/>
  <c r="BC97" i="1" s="1"/>
  <c r="P127" i="3" l="1"/>
  <c r="P126" i="3" s="1"/>
  <c r="AU96" i="1" s="1"/>
  <c r="R124" i="4"/>
  <c r="R123" i="4" s="1"/>
  <c r="P124" i="4"/>
  <c r="P123" i="4" s="1"/>
  <c r="AU97" i="1" s="1"/>
  <c r="T124" i="4"/>
  <c r="T123" i="4" s="1"/>
  <c r="R127" i="3"/>
  <c r="R126" i="3" s="1"/>
  <c r="T127" i="3"/>
  <c r="T126" i="3" s="1"/>
  <c r="J120" i="2"/>
  <c r="J98" i="2"/>
  <c r="BK127" i="3"/>
  <c r="J127" i="3" s="1"/>
  <c r="J97" i="3" s="1"/>
  <c r="BK118" i="2"/>
  <c r="J118" i="2"/>
  <c r="J30" i="2" s="1"/>
  <c r="AG95" i="1" s="1"/>
  <c r="BK411" i="3"/>
  <c r="J411" i="3" s="1"/>
  <c r="J105" i="3" s="1"/>
  <c r="BK124" i="4"/>
  <c r="BK123" i="4" s="1"/>
  <c r="J123" i="4" s="1"/>
  <c r="J96" i="4" s="1"/>
  <c r="BK119" i="5"/>
  <c r="BA94" i="1"/>
  <c r="AW94" i="1" s="1"/>
  <c r="AK30" i="1" s="1"/>
  <c r="J33" i="4"/>
  <c r="AV97" i="1" s="1"/>
  <c r="AT97" i="1" s="1"/>
  <c r="BB94" i="1"/>
  <c r="AX94" i="1" s="1"/>
  <c r="J33" i="3"/>
  <c r="AV96" i="1" s="1"/>
  <c r="AT96" i="1" s="1"/>
  <c r="J33" i="2"/>
  <c r="AV95" i="1" s="1"/>
  <c r="AT95" i="1" s="1"/>
  <c r="J33" i="5"/>
  <c r="AV98" i="1" s="1"/>
  <c r="AT98" i="1" s="1"/>
  <c r="BD94" i="1"/>
  <c r="W33" i="1" s="1"/>
  <c r="F33" i="3"/>
  <c r="AZ96" i="1" s="1"/>
  <c r="F33" i="2"/>
  <c r="AZ95" i="1"/>
  <c r="BC94" i="1"/>
  <c r="AY94" i="1" s="1"/>
  <c r="F33" i="5"/>
  <c r="AZ98" i="1" s="1"/>
  <c r="F33" i="4"/>
  <c r="AZ97" i="1" s="1"/>
  <c r="J119" i="5" l="1"/>
  <c r="J97" i="5" s="1"/>
  <c r="BK118" i="5"/>
  <c r="J118" i="5" s="1"/>
  <c r="J96" i="5" s="1"/>
  <c r="J39" i="2"/>
  <c r="BK126" i="3"/>
  <c r="J126" i="3" s="1"/>
  <c r="J96" i="3" s="1"/>
  <c r="J96" i="2"/>
  <c r="J124" i="4"/>
  <c r="J97" i="4" s="1"/>
  <c r="AN95" i="1"/>
  <c r="AU94" i="1"/>
  <c r="W30" i="1"/>
  <c r="W32" i="1"/>
  <c r="W31" i="1"/>
  <c r="AZ94" i="1"/>
  <c r="AV94" i="1" s="1"/>
  <c r="AK29" i="1" s="1"/>
  <c r="J30" i="4"/>
  <c r="AG97" i="1" s="1"/>
  <c r="AN97" i="1" s="1"/>
  <c r="J39" i="4" l="1"/>
  <c r="J30" i="3"/>
  <c r="AG96" i="1" s="1"/>
  <c r="AN96" i="1" s="1"/>
  <c r="AT94" i="1"/>
  <c r="J30" i="5"/>
  <c r="AG98" i="1" s="1"/>
  <c r="AN98" i="1" s="1"/>
  <c r="W29" i="1"/>
  <c r="J39" i="5" l="1"/>
  <c r="J39" i="3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<sst xmlns="http://schemas.openxmlformats.org/spreadsheetml/2006/main" count="5444" uniqueCount="905">
  <si>
    <t>Export Komplet</t>
  </si>
  <si>
    <t/>
  </si>
  <si>
    <t>2.0</t>
  </si>
  <si>
    <t>ZAMOK</t>
  </si>
  <si>
    <t>False</t>
  </si>
  <si>
    <t>{82153958-7b87-42b8-9aa4-175a63be8442}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</si>
  <si>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</si>
  <si>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</si>
  <si>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</si>
  <si>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</si>
  <si>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</si>
  <si>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</si>
  <si>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</si>
  <si>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</si>
  <si>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20210122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</si>
  <si>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</si>
  <si>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</si>
  <si>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ul. Aviatiků, p. p. č. 463/6, k. ú. Hrabůvka</t>
  </si>
  <si>
    <t>KSO:</t>
  </si>
  <si>
    <t>CC-CZ:</t>
  </si>
  <si>
    <t>Místo:</t>
  </si>
  <si>
    <t>ul. Aviatiků, p. p. č. 463/6</t>
  </si>
  <si>
    <t>Datum:</t>
  </si>
  <si>
    <t>22. 1. 2021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</si>
  <si>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</si>
  <si>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</si>
  <si>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</si>
  <si>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</si>
  <si>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</si>
  <si>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</si>
  <si>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</si>
  <si>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Ing. Bc. 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</si>
  <si>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</si>
  <si>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</si>
  <si>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</si>
  <si>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</si>
  <si>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</si>
  <si>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</si>
  <si>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</si>
  <si>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</si>
  <si>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</si>
  <si>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</si>
  <si>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</si>
  <si>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</si>
  <si>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</si>
  <si>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</si>
  <si>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</si>
  <si>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</si>
  <si>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</si>
  <si>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</si>
  <si>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</si>
  <si>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</si>
  <si>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</si>
  <si>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</si>
  <si>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</si>
  <si>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</si>
  <si>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</si>
  <si>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</si>
  <si>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</si>
  <si>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</si>
  <si>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</si>
  <si>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</si>
  <si>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</si>
  <si>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</si>
  <si>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</si>
  <si>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</si>
  <si>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</si>
  <si>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</si>
  <si>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</si>
  <si>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</si>
  <si>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</si>
  <si>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</si>
  <si>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</si>
  <si>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</si>
  <si>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</si>
  <si>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</si>
  <si>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</si>
  <si>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</si>
  <si>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</si>
  <si>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</si>
  <si>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</si>
  <si>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</si>
  <si>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</si>
  <si>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</si>
  <si>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{a23d03d4-153c-4889-9e80-5166bf4ed419}</t>
  </si>
  <si>
    <t>2</t>
  </si>
  <si>
    <t>001</t>
  </si>
  <si>
    <t>SO 101 PARKOVIŠTĚ</t>
  </si>
  <si>
    <t>{09055052-4a78-4d8e-917d-aefa0d1a3467}</t>
  </si>
  <si>
    <t>002</t>
  </si>
  <si>
    <t xml:space="preserve">SO 301 DEŠŤOVÁ KANALIZACE </t>
  </si>
  <si>
    <t>{1eae5679-3343-4641-ab66-eb8387232e90}</t>
  </si>
  <si>
    <t>003</t>
  </si>
  <si>
    <t>SO 401 VEŘEJNÉ OSVĚTLENÍ</t>
  </si>
  <si>
    <t>{49bd66b4-e011-40fb-8303-2671e2bb975f}</t>
  </si>
  <si>
    <t>ploty</t>
  </si>
  <si>
    <t>m</t>
  </si>
  <si>
    <t>134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</si>
  <si>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</si>
  <si>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</si>
  <si>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</si>
  <si>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</si>
  <si>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</si>
  <si>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</si>
  <si>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</si>
  <si>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</si>
  <si>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</si>
  <si>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</si>
  <si>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</si>
  <si>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</si>
  <si>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</si>
  <si>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</si>
  <si>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</si>
  <si>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</si>
  <si>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</si>
  <si>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</si>
  <si>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</si>
  <si>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</si>
  <si>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</si>
  <si>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</si>
  <si>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</si>
  <si>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</si>
  <si>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</si>
  <si>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</si>
  <si>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</si>
  <si>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</si>
  <si>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</si>
  <si>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</si>
  <si>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</si>
  <si>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</si>
  <si>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</si>
  <si>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-452118796</t>
  </si>
  <si>
    <t>Administrativní činnost pro zajištění záborů pozemků, uzavírek komunikací a dopravních opatření</t>
  </si>
  <si>
    <t>-831635732</t>
  </si>
  <si>
    <t>3</t>
  </si>
  <si>
    <t>022</t>
  </si>
  <si>
    <t>aktualizace dokladových částí  projektové  dokumentace</t>
  </si>
  <si>
    <t>-1301376927</t>
  </si>
  <si>
    <t>Koordinační a kompletační činnost dodavatele</t>
  </si>
  <si>
    <t>444444829</t>
  </si>
  <si>
    <t>004</t>
  </si>
  <si>
    <t>Náklady na veškeré energie související s realizací akce</t>
  </si>
  <si>
    <t>-993237773</t>
  </si>
  <si>
    <t>6</t>
  </si>
  <si>
    <t>005</t>
  </si>
  <si>
    <t>Zábory cizích pozemků (veřejných i soukromých)</t>
  </si>
  <si>
    <t>-1797852990</t>
  </si>
  <si>
    <t>7</t>
  </si>
  <si>
    <t>006</t>
  </si>
  <si>
    <t>Geodetické zaměření realizovaných objektů</t>
  </si>
  <si>
    <t>-530990061</t>
  </si>
  <si>
    <t>007</t>
  </si>
  <si>
    <t xml:space="preserve">Zpracování dokumentace skutečného provedení stavby </t>
  </si>
  <si>
    <t>218235825</t>
  </si>
  <si>
    <t>9</t>
  </si>
  <si>
    <t>008</t>
  </si>
  <si>
    <t>Vyhotovení geometrických plánů pro vklad do KN</t>
  </si>
  <si>
    <t>1905382883</t>
  </si>
  <si>
    <t>10</t>
  </si>
  <si>
    <t>009</t>
  </si>
  <si>
    <t>Statické zatěžovací zkoušky zhutnění</t>
  </si>
  <si>
    <t>kus</t>
  </si>
  <si>
    <t>-1898011480</t>
  </si>
  <si>
    <t>VV</t>
  </si>
  <si>
    <t>statické zkoušky na pláni</t>
  </si>
  <si>
    <t>pod finálními vrstvami</t>
  </si>
  <si>
    <t>Součet</t>
  </si>
  <si>
    <t>11</t>
  </si>
  <si>
    <t>010</t>
  </si>
  <si>
    <t>Dočasné dopravní značení a čištění tohoto značení po dobu realizace akce</t>
  </si>
  <si>
    <t>834693574</t>
  </si>
  <si>
    <t>12</t>
  </si>
  <si>
    <t>011</t>
  </si>
  <si>
    <t>zajištění bezpečnosti účastníků realizace akce a veřejnosti, zajištění staveniště, zajištění bezpečnosti silničního provozu, provizorní ohrazení výkopu, dočasné stezky, koridory, bezpečnostní tabulky</t>
  </si>
  <si>
    <t>-1434618632</t>
  </si>
  <si>
    <t>13</t>
  </si>
  <si>
    <t>012</t>
  </si>
  <si>
    <t xml:space="preserve">Informační tabule s údaji o stavbě (velikost cca 1,5 x 1 m – dle grafického návrhu investora) </t>
  </si>
  <si>
    <t>543549126</t>
  </si>
  <si>
    <t>14</t>
  </si>
  <si>
    <t>013</t>
  </si>
  <si>
    <t>zařízení staveniště zhotovitele</t>
  </si>
  <si>
    <t>325765438</t>
  </si>
  <si>
    <t>014</t>
  </si>
  <si>
    <t>Náklady za vypouštění čerpané podzemní vody do veřejné kanalizace</t>
  </si>
  <si>
    <t>-1843335252</t>
  </si>
  <si>
    <t>16</t>
  </si>
  <si>
    <t>015</t>
  </si>
  <si>
    <t>dočasné zajištění podzemních sítí  proti poškození</t>
  </si>
  <si>
    <t>-1275254116</t>
  </si>
  <si>
    <t>17</t>
  </si>
  <si>
    <t>016</t>
  </si>
  <si>
    <t>Čistění komunikací</t>
  </si>
  <si>
    <t>982963742</t>
  </si>
  <si>
    <t>18</t>
  </si>
  <si>
    <t>017</t>
  </si>
  <si>
    <t xml:space="preserve">Náklady na vytýčení stavby </t>
  </si>
  <si>
    <t>848083554</t>
  </si>
  <si>
    <t>19</t>
  </si>
  <si>
    <t>018</t>
  </si>
  <si>
    <t>Náklady na projektovou (dílenskou) dokumentaci zhotovitele</t>
  </si>
  <si>
    <t>-172030997</t>
  </si>
  <si>
    <t>20</t>
  </si>
  <si>
    <t>019</t>
  </si>
  <si>
    <t>Pasportizace území před zahájením stavby  dle požadavku odboru dopravy</t>
  </si>
  <si>
    <t>-1740515273</t>
  </si>
  <si>
    <t>K</t>
  </si>
  <si>
    <t>119003227</t>
  </si>
  <si>
    <t>Mobilní plotová zábrana vyplněná dráty výšky do 2,2 m pro zabezpečení výkopu zřízení</t>
  </si>
  <si>
    <t>1185678389</t>
  </si>
  <si>
    <t>dle E2.b, obvod stavby</t>
  </si>
  <si>
    <t>22</t>
  </si>
  <si>
    <t>119003228</t>
  </si>
  <si>
    <t>Mobilní plotová zábrana vyplněná dráty výšky do 2,2 m pro zabezpečení výkopu odstranění</t>
  </si>
  <si>
    <t>-1917380264</t>
  </si>
  <si>
    <t>23</t>
  </si>
  <si>
    <t>R001N</t>
  </si>
  <si>
    <t>náklady za pronájem mobilního oplocení po dobu 2 měsíců</t>
  </si>
  <si>
    <t>320776597</t>
  </si>
  <si>
    <t>odstrtravy</t>
  </si>
  <si>
    <t>ha</t>
  </si>
  <si>
    <t>0,025</t>
  </si>
  <si>
    <t>trávník</t>
  </si>
  <si>
    <t>m2</t>
  </si>
  <si>
    <t>74</t>
  </si>
  <si>
    <t>odstrkeře</t>
  </si>
  <si>
    <t>litý</t>
  </si>
  <si>
    <t>392,1</t>
  </si>
  <si>
    <t>ornice</t>
  </si>
  <si>
    <t>m3</t>
  </si>
  <si>
    <t>37,5</t>
  </si>
  <si>
    <t>bo1025</t>
  </si>
  <si>
    <t>13,5</t>
  </si>
  <si>
    <t>bop</t>
  </si>
  <si>
    <t>001 - SO 101 PARKOVIŠTĚ</t>
  </si>
  <si>
    <t>bo1515</t>
  </si>
  <si>
    <t>12,5</t>
  </si>
  <si>
    <t>trativod</t>
  </si>
  <si>
    <t>74,4</t>
  </si>
  <si>
    <t>chráničky</t>
  </si>
  <si>
    <t>rýhy</t>
  </si>
  <si>
    <t>32,32</t>
  </si>
  <si>
    <t>odvoz</t>
  </si>
  <si>
    <t>532,621</t>
  </si>
  <si>
    <t>sadovky</t>
  </si>
  <si>
    <t>114</t>
  </si>
  <si>
    <t>záhony</t>
  </si>
  <si>
    <t>40</t>
  </si>
  <si>
    <t>pláň</t>
  </si>
  <si>
    <t>698</t>
  </si>
  <si>
    <t>voda</t>
  </si>
  <si>
    <t>2,11</t>
  </si>
  <si>
    <t>geoška</t>
  </si>
  <si>
    <t>148,8</t>
  </si>
  <si>
    <t>fréza</t>
  </si>
  <si>
    <t>71</t>
  </si>
  <si>
    <t>asfalt</t>
  </si>
  <si>
    <t>375</t>
  </si>
  <si>
    <t>bo1530</t>
  </si>
  <si>
    <t>120,22</t>
  </si>
  <si>
    <t>napojení</t>
  </si>
  <si>
    <t>11,8</t>
  </si>
  <si>
    <t>odkop</t>
  </si>
  <si>
    <t>500,301</t>
  </si>
  <si>
    <t>parking</t>
  </si>
  <si>
    <t>300,6</t>
  </si>
  <si>
    <t>pěší</t>
  </si>
  <si>
    <t>16,6</t>
  </si>
  <si>
    <t>slepci1</t>
  </si>
  <si>
    <t>1,4</t>
  </si>
  <si>
    <t>slepci2</t>
  </si>
  <si>
    <t>4,4</t>
  </si>
  <si>
    <t>zásyp</t>
  </si>
  <si>
    <t>28,6</t>
  </si>
  <si>
    <t>kostky</t>
  </si>
  <si>
    <t>chráničky2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</si>
  <si>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</si>
  <si>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</si>
  <si>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</si>
  <si>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</si>
  <si>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</si>
  <si>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</si>
  <si>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</si>
  <si>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</si>
  <si>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</si>
  <si>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</si>
  <si>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</si>
  <si>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</si>
  <si>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-1406228340</t>
  </si>
  <si>
    <t>dle A4</t>
  </si>
  <si>
    <t>0,0001*(37,5/0,15)</t>
  </si>
  <si>
    <t>111151121</t>
  </si>
  <si>
    <t>Pokosení trávníku parkového plochy do 1000 m2 s odvozem do 20 km v rovině a svahu do 1:5</t>
  </si>
  <si>
    <t>-815744090</t>
  </si>
  <si>
    <t>trávník*3</t>
  </si>
  <si>
    <t>111212351</t>
  </si>
  <si>
    <t>Odstranění nevhodných dřevin do 100 m2 výšky nad 1m s odstraněním pařezů v rovině nebo svahu 1:5</t>
  </si>
  <si>
    <t>1269182739</t>
  </si>
  <si>
    <t>dle B.1.1</t>
  </si>
  <si>
    <t>2*2</t>
  </si>
  <si>
    <t>113107232</t>
  </si>
  <si>
    <t>Odstranění podkladu z betonu prostého tl 300 mm strojně pl přes 200 m2</t>
  </si>
  <si>
    <t>2001440266</t>
  </si>
  <si>
    <t>113107242</t>
  </si>
  <si>
    <t>Odstranění podkladu pl přes 200 m2 živičných tl 100 mm</t>
  </si>
  <si>
    <t>-364023501</t>
  </si>
  <si>
    <t>dle E2.b, litý asfalt na hřišti</t>
  </si>
  <si>
    <t>463,1-71</t>
  </si>
  <si>
    <t>113152112</t>
  </si>
  <si>
    <t>Odstranění podkladů zpevněných ploch z kameniva drceného</t>
  </si>
  <si>
    <t>-2107066129</t>
  </si>
  <si>
    <t>fréza*0,4+litý*0,1</t>
  </si>
  <si>
    <t>113154124</t>
  </si>
  <si>
    <t>Frézování živičného krytu tl 100 mm pruh š 1 m pl do 500 m2 bez překážek v trase</t>
  </si>
  <si>
    <t>-536471338</t>
  </si>
  <si>
    <t>dle E2.b, obratiště</t>
  </si>
  <si>
    <t>113202111</t>
  </si>
  <si>
    <t>Vytrhání obrub krajníků obrubníků stojatých</t>
  </si>
  <si>
    <t>1602648417</t>
  </si>
  <si>
    <t>dle E2.b</t>
  </si>
  <si>
    <t>6,2+14,5+22,8+7,1+13,5+6,4+5,2+12,7+6,9+1,6+21,9</t>
  </si>
  <si>
    <t>8,7+8,6+11,7+3,5</t>
  </si>
  <si>
    <t>119001422</t>
  </si>
  <si>
    <t>Dočasné zajištění kabelů a kabelových tratí z 6 volně ložených kabelů</t>
  </si>
  <si>
    <t>-1192542811</t>
  </si>
  <si>
    <t>dle A2</t>
  </si>
  <si>
    <t>120001101</t>
  </si>
  <si>
    <t>Příplatek za ztížení vykopávky v blízkosti podzemního vedení</t>
  </si>
  <si>
    <t>-126032743</t>
  </si>
  <si>
    <t>cetin</t>
  </si>
  <si>
    <t>0,7*2*chráničky</t>
  </si>
  <si>
    <t>121101102</t>
  </si>
  <si>
    <t>Sejmutí ornice s přemístěním na vzdálenost do 100 m</t>
  </si>
  <si>
    <t>-1676024191</t>
  </si>
  <si>
    <t>odstrtravy*10000*0,15</t>
  </si>
  <si>
    <t>122251104</t>
  </si>
  <si>
    <t>Odkopávky a prokopávky nezapažené v hornině třídy těžitelnosti I, skupiny 3 objem do 500 m3 strojně</t>
  </si>
  <si>
    <t>-175240806</t>
  </si>
  <si>
    <t>dle B1.1, B1.2.3, B1.2.1</t>
  </si>
  <si>
    <t>131111332R</t>
  </si>
  <si>
    <t>Vrtání jamek pro značky D do 200 mm - ručně s motorovým vrtákem</t>
  </si>
  <si>
    <t>-1293229896</t>
  </si>
  <si>
    <t>dle B1.2.7</t>
  </si>
  <si>
    <t>2*0,8</t>
  </si>
  <si>
    <t>132201101</t>
  </si>
  <si>
    <t>Hloubení rýh š do 600 mm v hornině tř. 3 objemu do 100 m3</t>
  </si>
  <si>
    <t>-1400566305</t>
  </si>
  <si>
    <t>dle A2, B1.1</t>
  </si>
  <si>
    <t>trativod*0,5*0,6</t>
  </si>
  <si>
    <t>chráničky*0,5*0,5</t>
  </si>
  <si>
    <t>chráničky2*0,5*0,5</t>
  </si>
  <si>
    <t>161101102</t>
  </si>
  <si>
    <t>Svislé přemístění výkopku z horniny tř. 1 až 4 hl výkopu do 4 m</t>
  </si>
  <si>
    <t>-692708651</t>
  </si>
  <si>
    <t>162301101</t>
  </si>
  <si>
    <t>Vodorovné přemístění do 500 m výkopku/sypaniny z horniny tř. 1 až 4</t>
  </si>
  <si>
    <t>476139060</t>
  </si>
  <si>
    <t>162301501</t>
  </si>
  <si>
    <t>Vodorovné přemístění křovin do 5 km D kmene do 100 mm</t>
  </si>
  <si>
    <t>-1683804137</t>
  </si>
  <si>
    <t>162701105</t>
  </si>
  <si>
    <t>Vodorovné přemístění do 10000 m výkopku/sypaniny z horniny tř. 1 až 4</t>
  </si>
  <si>
    <t>1344362694</t>
  </si>
  <si>
    <t>162701109</t>
  </si>
  <si>
    <t>Příplatek k vodorovnému přemístění výkopku/sypaniny z horniny tř. 1 až 4 ZKD 1000 m přes 10000 m</t>
  </si>
  <si>
    <t>1379156810</t>
  </si>
  <si>
    <t>dalších 15km</t>
  </si>
  <si>
    <t>167101102</t>
  </si>
  <si>
    <t>Nakládání výkopku z hornin tř. 1 až 4 přes 100 m3</t>
  </si>
  <si>
    <t>1298133102</t>
  </si>
  <si>
    <t>171201201</t>
  </si>
  <si>
    <t>Uložení sypaniny na skládky</t>
  </si>
  <si>
    <t>-1684359033</t>
  </si>
  <si>
    <t>171201211</t>
  </si>
  <si>
    <t>Poplatek za uložení odpadu ze sypaniny na skládce (skládkovné)</t>
  </si>
  <si>
    <t>t</t>
  </si>
  <si>
    <t>-893114026</t>
  </si>
  <si>
    <t>odvoz*1,7</t>
  </si>
  <si>
    <t>174101101</t>
  </si>
  <si>
    <t>Zásyp jam, šachet rýh nebo kolem objektů sypaninou se zhutněním</t>
  </si>
  <si>
    <t>-84391787</t>
  </si>
  <si>
    <t>dle B1.2.3</t>
  </si>
  <si>
    <t>_trativod + chráničky</t>
  </si>
  <si>
    <t>0,5*0,5*(trativod+chráničky+chráničky2)</t>
  </si>
  <si>
    <t>24</t>
  </si>
  <si>
    <t>583442000</t>
  </si>
  <si>
    <t>štěrkodrť frakce 0-63 třída C</t>
  </si>
  <si>
    <t>663168322</t>
  </si>
  <si>
    <t>zásyp*1,9</t>
  </si>
  <si>
    <t>25</t>
  </si>
  <si>
    <t>181301113</t>
  </si>
  <si>
    <t>Rozprostření ornice tl vrstvy do 200 mm pl přes 500 m2 v rovině nebo ve svahu do 1:5</t>
  </si>
  <si>
    <t>-359169642</t>
  </si>
  <si>
    <t>dle B1.2.1</t>
  </si>
  <si>
    <t>26</t>
  </si>
  <si>
    <t>181411131</t>
  </si>
  <si>
    <t>Založení parkového trávníku výsevem plochy do 1000 m2 v rovině a ve svahu do 1:5</t>
  </si>
  <si>
    <t>-1149355430</t>
  </si>
  <si>
    <t>27</t>
  </si>
  <si>
    <t>005724200</t>
  </si>
  <si>
    <t>osivo směs travní parková okrasná</t>
  </si>
  <si>
    <t>kg</t>
  </si>
  <si>
    <t>-1941111797</t>
  </si>
  <si>
    <t>28</t>
  </si>
  <si>
    <t>181951102</t>
  </si>
  <si>
    <t>Úprava pláně v hornině tř. 1 až 4 se zhutněním</t>
  </si>
  <si>
    <t>1199959633</t>
  </si>
  <si>
    <t>asfalt+parking+pěší+slepci1+slepci2</t>
  </si>
  <si>
    <t>29</t>
  </si>
  <si>
    <t>183101313</t>
  </si>
  <si>
    <t>Jamky pro výsadbu s výměnou 100 % půdy zeminy tř 1 až 4 objem do 0,05 m3 v rovině a svahu do 1:5</t>
  </si>
  <si>
    <t>-382658820</t>
  </si>
  <si>
    <t>160</t>
  </si>
  <si>
    <t>30</t>
  </si>
  <si>
    <t>251911550</t>
  </si>
  <si>
    <t>hnojivo průmyslové Cererit (bal. 5 kg)</t>
  </si>
  <si>
    <t>-153202061</t>
  </si>
  <si>
    <t>sadovky*0,03</t>
  </si>
  <si>
    <t>31</t>
  </si>
  <si>
    <t>183205112</t>
  </si>
  <si>
    <t>Založení záhonu v rovině a svahu do 1:5 zemina tř 3</t>
  </si>
  <si>
    <t>-133545318</t>
  </si>
  <si>
    <t>dle B1.2.1, B1.1</t>
  </si>
  <si>
    <t>32</t>
  </si>
  <si>
    <t>183403114</t>
  </si>
  <si>
    <t>Obdělání půdy kultivátorováním v rovině a svahu do 1:5</t>
  </si>
  <si>
    <t>736324429</t>
  </si>
  <si>
    <t>33</t>
  </si>
  <si>
    <t>183403153</t>
  </si>
  <si>
    <t>Obdělání půdy hrabáním v rovině a svahu do 1:5</t>
  </si>
  <si>
    <t>-1818364190</t>
  </si>
  <si>
    <t>34</t>
  </si>
  <si>
    <t>183403161</t>
  </si>
  <si>
    <t>Obdělání půdy válením v rovině a svahu do 1:5</t>
  </si>
  <si>
    <t>1288006072</t>
  </si>
  <si>
    <t>35</t>
  </si>
  <si>
    <t>R102</t>
  </si>
  <si>
    <t>ochrana kmene bedněním - zřízení</t>
  </si>
  <si>
    <t>-1580911666</t>
  </si>
  <si>
    <t>4*0,5*2*7</t>
  </si>
  <si>
    <t>36</t>
  </si>
  <si>
    <t>R103</t>
  </si>
  <si>
    <t>ochrana kmene bedněním - odstranění</t>
  </si>
  <si>
    <t>1049947066</t>
  </si>
  <si>
    <t>37</t>
  </si>
  <si>
    <t>R101</t>
  </si>
  <si>
    <t>Trávníkový substrát vč. dodání na stavbu</t>
  </si>
  <si>
    <t>-1859281075</t>
  </si>
  <si>
    <t>38</t>
  </si>
  <si>
    <t>183552431</t>
  </si>
  <si>
    <t>Hnojení tekutými hnojivy se zapravením do půdy v množství do 2 t/ha ploch do 5 ha sklonu do 5°</t>
  </si>
  <si>
    <t>-1671077193</t>
  </si>
  <si>
    <t>39</t>
  </si>
  <si>
    <t>184102113</t>
  </si>
  <si>
    <t>Výsadba dřeviny s balem D do 0,4 m do jamky se zalitím v rovině a svahu do 1:5</t>
  </si>
  <si>
    <t>-1685957087</t>
  </si>
  <si>
    <t>44+116</t>
  </si>
  <si>
    <t>184801131</t>
  </si>
  <si>
    <t>Ošetřování vysazených dřevin ve skupinách v rovině a svahu do 1:5</t>
  </si>
  <si>
    <t>381010737</t>
  </si>
  <si>
    <t>41</t>
  </si>
  <si>
    <t>184802111</t>
  </si>
  <si>
    <t>Chemické odplevelení před založením kultury nad 20 m2 postřikem na široko v rovině a svahu do 1:5</t>
  </si>
  <si>
    <t>2025207935</t>
  </si>
  <si>
    <t>42</t>
  </si>
  <si>
    <t>25234001</t>
  </si>
  <si>
    <t>herbicid totální systémový neselektivní</t>
  </si>
  <si>
    <t>litr</t>
  </si>
  <si>
    <t>1774743318</t>
  </si>
  <si>
    <t>43</t>
  </si>
  <si>
    <t>184911431</t>
  </si>
  <si>
    <t>Mulčování rostlin kůrou tl. do 0,15 m v rovině a svahu do 1:5</t>
  </si>
  <si>
    <t>1032600604</t>
  </si>
  <si>
    <t>44</t>
  </si>
  <si>
    <t>10391100</t>
  </si>
  <si>
    <t>kůra mulčovací VL vč. dodání na stavbu</t>
  </si>
  <si>
    <t>2051952626</t>
  </si>
  <si>
    <t>45</t>
  </si>
  <si>
    <t>58153675</t>
  </si>
  <si>
    <t>písek technický filtrační vlhký PR VVL frakce 0,5/1  VL</t>
  </si>
  <si>
    <t>-1372610325</t>
  </si>
  <si>
    <t>dle B1.1</t>
  </si>
  <si>
    <t>46</t>
  </si>
  <si>
    <t>185804312</t>
  </si>
  <si>
    <t>Zalití rostlin vodou plocha přes 20 m2</t>
  </si>
  <si>
    <t>-1014678909</t>
  </si>
  <si>
    <t>47</t>
  </si>
  <si>
    <t>185851121</t>
  </si>
  <si>
    <t>Dovoz vody pro zálivku rostlin za vzdálenost do 1000 m</t>
  </si>
  <si>
    <t>-1601038640</t>
  </si>
  <si>
    <t>dovoz z místního zdroje</t>
  </si>
  <si>
    <t>48</t>
  </si>
  <si>
    <t>nv002</t>
  </si>
  <si>
    <t>Potentilla fruticosa 'Red Robin'20-30cm, kontejner 1,5L</t>
  </si>
  <si>
    <t>-2015041606</t>
  </si>
  <si>
    <t>dle B1.1, B1.2.1</t>
  </si>
  <si>
    <t>4*40</t>
  </si>
  <si>
    <t>Zakládání</t>
  </si>
  <si>
    <t>49</t>
  </si>
  <si>
    <t>212755214</t>
  </si>
  <si>
    <t>Trativody z drenážních trubek plastových flexibilních D 100 mm bez lože</t>
  </si>
  <si>
    <t>83539764</t>
  </si>
  <si>
    <t>dle B1.2.1, B1.2.4, B1.1</t>
  </si>
  <si>
    <t>25,5+15*2+11,05+7,85</t>
  </si>
  <si>
    <t>50</t>
  </si>
  <si>
    <t>69311083</t>
  </si>
  <si>
    <t>geotextilie netkaná PP 300g/m2</t>
  </si>
  <si>
    <t>679029150</t>
  </si>
  <si>
    <t>přepočteno koeficientem 1,2 pro prořez 20%</t>
  </si>
  <si>
    <t>trativod*0,4*5</t>
  </si>
  <si>
    <t>148,8*1,2 'Přepočtené koeficientem množství</t>
  </si>
  <si>
    <t>51</t>
  </si>
  <si>
    <t>213141112</t>
  </si>
  <si>
    <t>Zřízení vrstvy z geotextilie v rovině nebo ve sklonu do 1:5 š do 6 m</t>
  </si>
  <si>
    <t>-1150961612</t>
  </si>
  <si>
    <t>Vodorovné konstrukce</t>
  </si>
  <si>
    <t>52</t>
  </si>
  <si>
    <t>451573111</t>
  </si>
  <si>
    <t>Lože pod potrubí otevřený výkop ze štěrkopísku</t>
  </si>
  <si>
    <t>1423085032</t>
  </si>
  <si>
    <t>dle B1.2.3; A2</t>
  </si>
  <si>
    <t>trativod*0,4*0,1+chráničky*0,5*0,1+chráničky2*0,5*0,1</t>
  </si>
  <si>
    <t>Komunikace pozemní</t>
  </si>
  <si>
    <t>53</t>
  </si>
  <si>
    <t>564851111</t>
  </si>
  <si>
    <t>Podklad ze štěrkodrtě ŠD tl 150 mm</t>
  </si>
  <si>
    <t>811136323</t>
  </si>
  <si>
    <t>54</t>
  </si>
  <si>
    <t>564871111</t>
  </si>
  <si>
    <t>Podklad ze štěrkodrtě ŠD tl 250 mm</t>
  </si>
  <si>
    <t>1048732746</t>
  </si>
  <si>
    <t>55</t>
  </si>
  <si>
    <t>564871116</t>
  </si>
  <si>
    <t>Podklad ze štěrkodrtě ŠD tl. 300 mm</t>
  </si>
  <si>
    <t>763622771</t>
  </si>
  <si>
    <t>bo1530*0,3+bo1515*0,3+bop*0,3+bo1025*0,2+kostky*0,2</t>
  </si>
  <si>
    <t>56</t>
  </si>
  <si>
    <t>565155121</t>
  </si>
  <si>
    <t>Asfaltový beton vrstva podkladní ACP 16 (obalované kamenivo OKS) tl 70 mm š přes 3 m</t>
  </si>
  <si>
    <t>1967260328</t>
  </si>
  <si>
    <t>57</t>
  </si>
  <si>
    <t>573111112</t>
  </si>
  <si>
    <t>Postřik živičný infiltrační s posypem z asfaltu množství 1 kg/m2</t>
  </si>
  <si>
    <t>1868602150</t>
  </si>
  <si>
    <t>58</t>
  </si>
  <si>
    <t>573211112</t>
  </si>
  <si>
    <t>Postřik živičný spojovací z asfaltu v množství 0,70 kg/m2</t>
  </si>
  <si>
    <t>-1969750807</t>
  </si>
  <si>
    <t>59</t>
  </si>
  <si>
    <t>577134121</t>
  </si>
  <si>
    <t>Asfaltový beton vrstva obrusná ACO 11 (ABS) tř. I tl 40 mm š přes 3 m z nemodifikovaného asfaltu</t>
  </si>
  <si>
    <t>-1874140066</t>
  </si>
  <si>
    <t>60</t>
  </si>
  <si>
    <t>596211111</t>
  </si>
  <si>
    <t>Kladení zámkové dlažby komunikací pro pěší tl 60 mm skupiny A pl do 100 m2</t>
  </si>
  <si>
    <t>-1834552312</t>
  </si>
  <si>
    <t>pěší+slepci1+slepci2</t>
  </si>
  <si>
    <t>61</t>
  </si>
  <si>
    <t>596211213</t>
  </si>
  <si>
    <t>Kladení zámkové dlažby komunikací pro pěší tl 80 mm skupiny A pl přes 300 m2</t>
  </si>
  <si>
    <t>-792565161</t>
  </si>
  <si>
    <t>62</t>
  </si>
  <si>
    <t>59245213R</t>
  </si>
  <si>
    <t>dlažba zámková tl.80mm přírodní bez fazety</t>
  </si>
  <si>
    <t>1448282356</t>
  </si>
  <si>
    <t>Přepočteno koeficientem 1,05 (pro prořez 5%)</t>
  </si>
  <si>
    <t>63</t>
  </si>
  <si>
    <t>R007</t>
  </si>
  <si>
    <t xml:space="preserve">dlažba zámková betonová přírodní šedá tl.60mm </t>
  </si>
  <si>
    <t>1280850899</t>
  </si>
  <si>
    <t>16,6*1,05 'Přepočtené koeficientem množství</t>
  </si>
  <si>
    <t>64</t>
  </si>
  <si>
    <t>592452670RRR</t>
  </si>
  <si>
    <t>dlažba pro nevidomé tl.6cm červená</t>
  </si>
  <si>
    <t>-717992643</t>
  </si>
  <si>
    <t>1,4*1,05 'Přepočtené koeficientem množství</t>
  </si>
  <si>
    <t>65</t>
  </si>
  <si>
    <t>R007.1</t>
  </si>
  <si>
    <t>dlažba drážkovaná šedá tl. 60mm</t>
  </si>
  <si>
    <t>2076301605</t>
  </si>
  <si>
    <t>4,4*1,05 'Přepočtené koeficientem množství</t>
  </si>
  <si>
    <t>Ostatní konstrukce a práce, bourání</t>
  </si>
  <si>
    <t>66</t>
  </si>
  <si>
    <t>914111111</t>
  </si>
  <si>
    <t>Montáž svislé dopravní značky do velikosti 1 m2 objímkami na sloupek nebo konzolu</t>
  </si>
  <si>
    <t>-1518822823</t>
  </si>
  <si>
    <t>67</t>
  </si>
  <si>
    <t>40445420</t>
  </si>
  <si>
    <t>značka dopravní svislá nereflexní FeZn prolis 500x150mm</t>
  </si>
  <si>
    <t>-236324623</t>
  </si>
  <si>
    <t>68</t>
  </si>
  <si>
    <t>404454040</t>
  </si>
  <si>
    <t>značka dopravní svislá nereflexní FeZn prolis, 500 x 700 mm</t>
  </si>
  <si>
    <t>-1151583719</t>
  </si>
  <si>
    <t>69</t>
  </si>
  <si>
    <t>404452250</t>
  </si>
  <si>
    <t>sloupek Zn 60 - 350</t>
  </si>
  <si>
    <t>-632029440</t>
  </si>
  <si>
    <t>70</t>
  </si>
  <si>
    <t>404452400</t>
  </si>
  <si>
    <t>patka hliníková HP 60</t>
  </si>
  <si>
    <t>1616074166</t>
  </si>
  <si>
    <t>404452530</t>
  </si>
  <si>
    <t>víčko plastové na sloupek 60</t>
  </si>
  <si>
    <t>1899201887</t>
  </si>
  <si>
    <t>72</t>
  </si>
  <si>
    <t>915211111</t>
  </si>
  <si>
    <t>Vodorovné dopravní značení dělící čáry souvislé š 125 mm bílý plast</t>
  </si>
  <si>
    <t>-1126798624</t>
  </si>
  <si>
    <t>21*4,5+5</t>
  </si>
  <si>
    <t>73</t>
  </si>
  <si>
    <t>915231111</t>
  </si>
  <si>
    <t>Vodorovné dopravní značení přechody pro chodce, šipky, symboly bílý plast</t>
  </si>
  <si>
    <t>1794730980</t>
  </si>
  <si>
    <t>915611111</t>
  </si>
  <si>
    <t>Předznačení vodorovného liniového značení</t>
  </si>
  <si>
    <t>101891791</t>
  </si>
  <si>
    <t>75</t>
  </si>
  <si>
    <t>915621111</t>
  </si>
  <si>
    <t>Předznačení vodorovného plošného značení</t>
  </si>
  <si>
    <t>1202350764</t>
  </si>
  <si>
    <t>76</t>
  </si>
  <si>
    <t>916111122</t>
  </si>
  <si>
    <t>Osazení obruby z drobných kostek bez boční opěry do lože z betonu prostého</t>
  </si>
  <si>
    <t>-514881768</t>
  </si>
  <si>
    <t>dle B1.2.1, B1.2.3</t>
  </si>
  <si>
    <t>6+2*25,5+4,5+1,94+6+3,75+3,5+5+2,75+4,5+7,88+11,05+7,85+4,5</t>
  </si>
  <si>
    <t>77</t>
  </si>
  <si>
    <t>583801100</t>
  </si>
  <si>
    <t>kostka dlažební drobná, žula, I.jakost, velikost 10 cm</t>
  </si>
  <si>
    <t>1275140990</t>
  </si>
  <si>
    <t>kostky*0,2*0,1*2</t>
  </si>
  <si>
    <t>78</t>
  </si>
  <si>
    <t>916131213</t>
  </si>
  <si>
    <t>Osazení silničního obrubníku betonového stojatého s boční opěrou do lože z betonu prostého</t>
  </si>
  <si>
    <t>16495934</t>
  </si>
  <si>
    <t>bo1530+bop+bo1515</t>
  </si>
  <si>
    <t>79</t>
  </si>
  <si>
    <t>916231213</t>
  </si>
  <si>
    <t>Osazení chodníkového obrubníku betonového stojatého s boční opěrou do lože z betonu prostého</t>
  </si>
  <si>
    <t>241426446</t>
  </si>
  <si>
    <t>80</t>
  </si>
  <si>
    <t>59217030</t>
  </si>
  <si>
    <t>obrubník betonový silniční přechodový 100x15x15-25 cm</t>
  </si>
  <si>
    <t>-1284963571</t>
  </si>
  <si>
    <t>2*1,05 'Přepočtené koeficientem množství</t>
  </si>
  <si>
    <t>81</t>
  </si>
  <si>
    <t>59217034</t>
  </si>
  <si>
    <t>obrubník betonový silniční 1000x150x300mm</t>
  </si>
  <si>
    <t>-273655033</t>
  </si>
  <si>
    <t>120,22*1,05 'Přepočtené koeficientem množství</t>
  </si>
  <si>
    <t>82</t>
  </si>
  <si>
    <t>59217017</t>
  </si>
  <si>
    <t>obrubník betonový chodníkový 100x10x25 cm</t>
  </si>
  <si>
    <t>388856810</t>
  </si>
  <si>
    <t>4,5+6+2+1</t>
  </si>
  <si>
    <t>13,5*1,05 'Přepočtené koeficientem množství</t>
  </si>
  <si>
    <t>83</t>
  </si>
  <si>
    <t>59217032</t>
  </si>
  <si>
    <t>obrubník betonový silniční 100x15x15 cm</t>
  </si>
  <si>
    <t>1031517573</t>
  </si>
  <si>
    <t>snížená obruba</t>
  </si>
  <si>
    <t>6+4,5+2</t>
  </si>
  <si>
    <t>12,5*1,05 'Přepočtené koeficientem množství</t>
  </si>
  <si>
    <t>84</t>
  </si>
  <si>
    <t>919731123R</t>
  </si>
  <si>
    <t>Zarovnání styčné plochy podkladu nebo krytu živičného tl do 200 mm modifikovanou zálivkou</t>
  </si>
  <si>
    <t>714766392</t>
  </si>
  <si>
    <t>85</t>
  </si>
  <si>
    <t>919735113</t>
  </si>
  <si>
    <t>Řezání stávajícího živičného krytu hl do 150 mm</t>
  </si>
  <si>
    <t>-33904946</t>
  </si>
  <si>
    <t>86</t>
  </si>
  <si>
    <t>938908411</t>
  </si>
  <si>
    <t>Čištění vozovek splachováním vodou</t>
  </si>
  <si>
    <t>-659548977</t>
  </si>
  <si>
    <t>997</t>
  </si>
  <si>
    <t>Přesun sutě</t>
  </si>
  <si>
    <t>87</t>
  </si>
  <si>
    <t>997002611</t>
  </si>
  <si>
    <t>Nakládání suti a vybouraných hmot</t>
  </si>
  <si>
    <t>-1655810351</t>
  </si>
  <si>
    <t>88</t>
  </si>
  <si>
    <t>997006512</t>
  </si>
  <si>
    <t>Vodorovné doprava suti s naložením a složením na skládku do 1 km</t>
  </si>
  <si>
    <t>956611142</t>
  </si>
  <si>
    <t>89</t>
  </si>
  <si>
    <t>997006519</t>
  </si>
  <si>
    <t>Příplatek k vodorovnému přemístění suti na skládku ZKD 1 km přes 1 km</t>
  </si>
  <si>
    <t>-1904405670</t>
  </si>
  <si>
    <t>90</t>
  </si>
  <si>
    <t>997221645RR</t>
  </si>
  <si>
    <t>Poplatek za uložení na skládce odpadu asfaltového s vysokým obsahem dehtu - nebezpečný odpad</t>
  </si>
  <si>
    <t>-1413123159</t>
  </si>
  <si>
    <t>91</t>
  </si>
  <si>
    <t>997221815</t>
  </si>
  <si>
    <t>Poplatek za uložení na skládce (skládkovné) stavebního odpadu betonového kód odpadu 170 101</t>
  </si>
  <si>
    <t>1497560491</t>
  </si>
  <si>
    <t>92</t>
  </si>
  <si>
    <t>997221855</t>
  </si>
  <si>
    <t>Poplatek za uložení na skládce (skládkovné) zeminy a kameniva kód odpadu 170 504</t>
  </si>
  <si>
    <t>-1952855267</t>
  </si>
  <si>
    <t>87,893</t>
  </si>
  <si>
    <t>998</t>
  </si>
  <si>
    <t>Přesun hmot</t>
  </si>
  <si>
    <t>93</t>
  </si>
  <si>
    <t>998225111</t>
  </si>
  <si>
    <t>Přesun hmot pro pozemní komunikace s krytem z kamene, monolitickým betonovým nebo živičným</t>
  </si>
  <si>
    <t>-1801004011</t>
  </si>
  <si>
    <t>Práce a dodávky M</t>
  </si>
  <si>
    <t>46-M</t>
  </si>
  <si>
    <t>Zemní práce při extr.mont.pracích</t>
  </si>
  <si>
    <t>94</t>
  </si>
  <si>
    <t>460070753</t>
  </si>
  <si>
    <t>Hloubení nezapažených jam pro ostatní konstrukce ručně v hornině tř 3</t>
  </si>
  <si>
    <t>1746690764</t>
  </si>
  <si>
    <t>ruční sondy cetin, upc, vo</t>
  </si>
  <si>
    <t>5*1*1*1,5</t>
  </si>
  <si>
    <t>95</t>
  </si>
  <si>
    <t>460520164</t>
  </si>
  <si>
    <t>Montáž trubek ochranných plastových tuhých D do 110 mm uložených do rýhy</t>
  </si>
  <si>
    <t>-1534715259</t>
  </si>
  <si>
    <t>96</t>
  </si>
  <si>
    <t>460520174</t>
  </si>
  <si>
    <t>Montáž trubek ochranných plastových ohebných do 110 mm uložených do rýhy</t>
  </si>
  <si>
    <t>-1691712253</t>
  </si>
  <si>
    <t>97</t>
  </si>
  <si>
    <t>345713550R</t>
  </si>
  <si>
    <t>trubka elektroinstalační d110mm</t>
  </si>
  <si>
    <t>128</t>
  </si>
  <si>
    <t>-1049667073</t>
  </si>
  <si>
    <t>Přepočteno koeficientem 1,1 (pro prořez 10%)</t>
  </si>
  <si>
    <t>17*1,1 'Přepočtené koeficientem množství</t>
  </si>
  <si>
    <t>98</t>
  </si>
  <si>
    <t>R46001</t>
  </si>
  <si>
    <t>dělená chránička z plastu D110mm</t>
  </si>
  <si>
    <t>-1715365909</t>
  </si>
  <si>
    <t>23*1,1 'Přepočtené koeficientem množství</t>
  </si>
  <si>
    <t>99</t>
  </si>
  <si>
    <t>81240373</t>
  </si>
  <si>
    <t>jáma</t>
  </si>
  <si>
    <t>52,392</t>
  </si>
  <si>
    <t>potrubí</t>
  </si>
  <si>
    <t>25,8</t>
  </si>
  <si>
    <t>lože</t>
  </si>
  <si>
    <t>2,709</t>
  </si>
  <si>
    <t>drenáž</t>
  </si>
  <si>
    <t>36,5</t>
  </si>
  <si>
    <t>147,287</t>
  </si>
  <si>
    <t>35,847</t>
  </si>
  <si>
    <t>88,239</t>
  </si>
  <si>
    <t xml:space="preserve">002 - SO 301 DEŠŤOVÁ KANALIZACE </t>
  </si>
  <si>
    <t>obsyp</t>
  </si>
  <si>
    <t>12,191</t>
  </si>
  <si>
    <t>fr032</t>
  </si>
  <si>
    <t>fr3263</t>
  </si>
  <si>
    <t>42,75</t>
  </si>
  <si>
    <t>fr1632</t>
  </si>
  <si>
    <t>17,1</t>
  </si>
  <si>
    <t>73,339</t>
  </si>
  <si>
    <t xml:space="preserve">    8 - Trubní vedení</t>
  </si>
  <si>
    <t>131251202</t>
  </si>
  <si>
    <t>Hloubení jam zapažených v hornině třídy těžitelnosti I, skupiny 3 objem do 50 m3 strojně</t>
  </si>
  <si>
    <t>1432317899</t>
  </si>
  <si>
    <t>dle D1.1.b.1</t>
  </si>
  <si>
    <t>132254202</t>
  </si>
  <si>
    <t>Hloubení zapažených rýh š do 2000 mm v hornině třídy těžitelnosti I, skupiny 3 objem do 50 m3</t>
  </si>
  <si>
    <t>-1285593733</t>
  </si>
  <si>
    <t>dle D1.1.b.4</t>
  </si>
  <si>
    <t>151101101</t>
  </si>
  <si>
    <t>Zřízení příložného pažení a rozepření stěn rýh hl do 2 m</t>
  </si>
  <si>
    <t>13267954</t>
  </si>
  <si>
    <t>dle D.1.b.3</t>
  </si>
  <si>
    <t>1,6*2*(1,4+1,1)*3</t>
  </si>
  <si>
    <t>2*(rýhy/1,05)</t>
  </si>
  <si>
    <t>151101111</t>
  </si>
  <si>
    <t>Odstranění příložného pažení a rozepření stěn rýh hl do 2 m</t>
  </si>
  <si>
    <t>-2065796909</t>
  </si>
  <si>
    <t>-1605739430</t>
  </si>
  <si>
    <t>jáma+rýhy</t>
  </si>
  <si>
    <t>-2014022044</t>
  </si>
  <si>
    <t>-47675471</t>
  </si>
  <si>
    <t>72749958</t>
  </si>
  <si>
    <t>-1565341243</t>
  </si>
  <si>
    <t>1798474562</t>
  </si>
  <si>
    <t>583441720</t>
  </si>
  <si>
    <t>štěrkodrť frakce 0-32 třída C</t>
  </si>
  <si>
    <t>-1212543349</t>
  </si>
  <si>
    <t>6*3*0,5*2</t>
  </si>
  <si>
    <t>583439320R</t>
  </si>
  <si>
    <t>kamenivo drcené hrubé frakce 16-32</t>
  </si>
  <si>
    <t>-1020971121</t>
  </si>
  <si>
    <t>6*3*0,5*1,9</t>
  </si>
  <si>
    <t>583439630R</t>
  </si>
  <si>
    <t>kamenivo drcené hrubé prané frakce 32-63 praná</t>
  </si>
  <si>
    <t>14150638</t>
  </si>
  <si>
    <t>6*3*1,25*1,9</t>
  </si>
  <si>
    <t>1940117281</t>
  </si>
  <si>
    <t>dle D1.1.b.1, D1.1.b.2</t>
  </si>
  <si>
    <t>jáma+rýhy-lože-obsyp</t>
  </si>
  <si>
    <t>175151101</t>
  </si>
  <si>
    <t>Obsypání potrubí strojně sypaninou bez prohození, uloženou do 3 m</t>
  </si>
  <si>
    <t>2002375346</t>
  </si>
  <si>
    <t>potrubí*1,05*0,45</t>
  </si>
  <si>
    <t>-1921565386</t>
  </si>
  <si>
    <t>(1,9*zásyp)-(fr032/2)-(fr1632/1,9)-(fr3263/1,9)</t>
  </si>
  <si>
    <t>583373310R</t>
  </si>
  <si>
    <t>štěrkopísek frakce 0-22</t>
  </si>
  <si>
    <t>-140555673</t>
  </si>
  <si>
    <t>obsyp*2</t>
  </si>
  <si>
    <t>212755216R</t>
  </si>
  <si>
    <t>Drenážní flexibilní potrubí D160 bez lože - D+M vč. tvarovek</t>
  </si>
  <si>
    <t>-857385312</t>
  </si>
  <si>
    <t>dle D1.1.b.2</t>
  </si>
  <si>
    <t>5*5+2*2+2,5*3</t>
  </si>
  <si>
    <t>213141132</t>
  </si>
  <si>
    <t>Zřízení vrstvy z geotextilie ve sklonu do 1:1 š do 6 m</t>
  </si>
  <si>
    <t>-1721220479</t>
  </si>
  <si>
    <t>drenáž*3,14*0,15*1,5</t>
  </si>
  <si>
    <t>1,5*(2,5*2*(6+3)+6*3*2)</t>
  </si>
  <si>
    <t>693110620R</t>
  </si>
  <si>
    <t>geotextilie netkaná 300 g/m2, šíře 200 cm</t>
  </si>
  <si>
    <t>883950598</t>
  </si>
  <si>
    <t>Přepočteno koeficientem 1,2 (pro prořez 20%)</t>
  </si>
  <si>
    <t>147,287*1,2 'Přepočtené koeficientem množství</t>
  </si>
  <si>
    <t>-1929702842</t>
  </si>
  <si>
    <t>potrubí*1,05*0,1</t>
  </si>
  <si>
    <t>Trubní vedení</t>
  </si>
  <si>
    <t>871313121</t>
  </si>
  <si>
    <t>Montáž kanalizačního potrubí z PVC těsněné gumovým kroužkem otevřený výkop sklon do 20 % DN 160</t>
  </si>
  <si>
    <t>-1944333720</t>
  </si>
  <si>
    <t>286114600</t>
  </si>
  <si>
    <t>trubka kanalizace plastová KGEM-160x1000 mm SN8</t>
  </si>
  <si>
    <t>768946280</t>
  </si>
  <si>
    <t>12+0,5+5,8+3*2,5</t>
  </si>
  <si>
    <t>25,8*1,1 'Přepočtené koeficientem množství</t>
  </si>
  <si>
    <t>R801</t>
  </si>
  <si>
    <t>dodání a osazení kompletní sorpční vpusti vč.obetonování 1m3 C30/37</t>
  </si>
  <si>
    <t>-618370529</t>
  </si>
  <si>
    <t>938906143R</t>
  </si>
  <si>
    <t>Pročištění potrubí DN 130-160</t>
  </si>
  <si>
    <t>1439919966</t>
  </si>
  <si>
    <t>998276201R</t>
  </si>
  <si>
    <t>Přesun hmot, trub.vedení plast. obsypaná kamenivem</t>
  </si>
  <si>
    <t>-66718748</t>
  </si>
  <si>
    <t>dvk110</t>
  </si>
  <si>
    <t>dvr75</t>
  </si>
  <si>
    <t>57,9</t>
  </si>
  <si>
    <t>cyky315</t>
  </si>
  <si>
    <t>cyky416</t>
  </si>
  <si>
    <t>63,9</t>
  </si>
  <si>
    <t>zemnič</t>
  </si>
  <si>
    <t>19,812</t>
  </si>
  <si>
    <t>výkop</t>
  </si>
  <si>
    <t>003 - SO 401 VEŘEJNÉ OSVĚTLENÍ</t>
  </si>
  <si>
    <t>1667872310</t>
  </si>
  <si>
    <t>21-M</t>
  </si>
  <si>
    <t>Elektromontáže</t>
  </si>
  <si>
    <t>Ing. Bc. Roman Fildán, Ing. David Klimša</t>
  </si>
  <si>
    <t>Viz samostatný podrobný výkaz výměr</t>
  </si>
  <si>
    <t>klp</t>
  </si>
  <si>
    <t>210000001</t>
  </si>
  <si>
    <t>Veřejné osvětlení - komplet</t>
  </si>
  <si>
    <t>Ing. Vladislav Hurník</t>
  </si>
  <si>
    <t xml:space="preserve">   21-M - Elektromontáže</t>
  </si>
  <si>
    <t>odebrání 4 park. místa (změna)</t>
  </si>
  <si>
    <t>-(45*0,15)</t>
  </si>
  <si>
    <t>-(45*0,52)</t>
  </si>
  <si>
    <t>deponie ornice 2x</t>
  </si>
  <si>
    <t>115*0,1*2</t>
  </si>
  <si>
    <t>35,0+80,0 (záhony+trávník)</t>
  </si>
  <si>
    <t>80*0,03</t>
  </si>
  <si>
    <t>-45</t>
  </si>
  <si>
    <t>115*0,05</t>
  </si>
  <si>
    <t>(35,0+80,0)/10000</t>
  </si>
  <si>
    <t>35,0 (záhony)</t>
  </si>
  <si>
    <t>(115*8)/10000</t>
  </si>
  <si>
    <t>35*0,15</t>
  </si>
  <si>
    <t>80*0,15*(0,5/2,5)*2</t>
  </si>
  <si>
    <t>(80+35)*0,015+4*0,1</t>
  </si>
  <si>
    <t>2*375+16,6+1,4+4,4</t>
  </si>
  <si>
    <t>255,6*1,05 'Přepočtené koeficientem množství</t>
  </si>
  <si>
    <t>-13,5</t>
  </si>
  <si>
    <t>16,33+86,262</t>
  </si>
  <si>
    <t>245,062+31,016</t>
  </si>
  <si>
    <t>894812312</t>
  </si>
  <si>
    <t>894812331</t>
  </si>
  <si>
    <t>Revizní a čistící šachta z polypropylenu PP pro hladké trouby DN 600 roura šachtová korugovaná, světlé hloubky 1 000 mm</t>
  </si>
  <si>
    <t xml:space="preserve">kus </t>
  </si>
  <si>
    <t>894812376</t>
  </si>
  <si>
    <t>Revizní šachta CETIN</t>
  </si>
  <si>
    <t>Revizní a čistící šachta z polypropylenu PP pro hladké trouby DN 600 poklop (mříž) litinový pro třídu zatížení D400 s betonovým prstencem</t>
  </si>
  <si>
    <r>
      <t>Revizní a čistící šachta z polypropylenu PP pro hladké trouby DN 600 šachtové dno (DN šachty / DN trubního vedení) DN 600/160 průtočné 30</t>
    </r>
    <r>
      <rPr>
        <sz val="9"/>
        <rFont val="Calibri"/>
        <family val="2"/>
        <charset val="238"/>
      </rPr>
      <t>°</t>
    </r>
    <r>
      <rPr>
        <sz val="9"/>
        <rFont val="Arial CE"/>
        <family val="2"/>
        <charset val="238"/>
      </rPr>
      <t>, 60</t>
    </r>
    <r>
      <rPr>
        <sz val="9"/>
        <rFont val="Calibri"/>
        <family val="2"/>
        <charset val="238"/>
      </rPr>
      <t>°</t>
    </r>
    <r>
      <rPr>
        <sz val="9"/>
        <rFont val="Arial CE"/>
        <family val="2"/>
        <charset val="238"/>
      </rPr>
      <t>, 90</t>
    </r>
    <r>
      <rPr>
        <sz val="9"/>
        <rFont val="Calibri"/>
        <family val="2"/>
        <charset val="238"/>
      </rPr>
      <t>°</t>
    </r>
  </si>
  <si>
    <t>Upravil:</t>
  </si>
  <si>
    <t>Ing. David Klimša</t>
  </si>
  <si>
    <t>466,564*15 'Přepočtené koeficientem množství</t>
  </si>
  <si>
    <t>asfalt*0,71+parking*0,67+0,54*(pěší+slepci1+slepci2)+0,3*0,3*(bop+bo1515+bo1025+bo1530)+kostky*0,2*0,3-litý*0,5-fréza*0,5</t>
  </si>
  <si>
    <t>245,351+32,32+30,75-11,5</t>
  </si>
  <si>
    <t>296,921*15</t>
  </si>
  <si>
    <t>296,921*1,7</t>
  </si>
  <si>
    <t>1,8*6*3+1,4*1,1*1,6*3</t>
  </si>
  <si>
    <t>1,05*(5,8*1,3+0,5*1,3+12*1,4)</t>
  </si>
  <si>
    <t>2*1,8*(6+3)</t>
  </si>
  <si>
    <t>dalších 5km</t>
  </si>
  <si>
    <t>5*odvoz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</si>
</sst>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9"/>
      <name val="Calibri"/>
      <family val="2"/>
      <charset val="238"/>
    </font>
    <font>
      <sz val="9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7" fontId="10" fillId="0" borderId="0" xfId="0" applyNumberFormat="1" applyFont="1" applyFill="1" applyAlignment="1" applyProtection="1">
      <alignment vertical="center"/>
    </xf>
    <xf numFmtId="49" fontId="10" fillId="0" borderId="0" xfId="0" applyNumberFormat="1" applyFont="1" applyAlignment="1" applyProtection="1">
      <alignment horizontal="left" vertical="center" wrapText="1"/>
    </xf>
    <xf numFmtId="167" fontId="11" fillId="0" borderId="0" xfId="0" applyNumberFormat="1" applyFont="1" applyFill="1" applyAlignment="1" applyProtection="1">
      <alignment vertical="center"/>
    </xf>
    <xf numFmtId="167" fontId="22" fillId="0" borderId="22" xfId="0" applyNumberFormat="1" applyFont="1" applyFill="1" applyBorder="1" applyAlignment="1" applyProtection="1">
      <alignment vertical="center"/>
    </xf>
    <xf numFmtId="0" fontId="40" fillId="0" borderId="22" xfId="0" applyFont="1" applyBorder="1" applyAlignment="1" applyProtection="1">
      <alignment horizontal="left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9" t="s">
        <v>14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2"/>
      <c r="AQ5" s="22"/>
      <c r="AR5" s="20"/>
      <c r="BE5" s="29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1" t="s">
        <v>17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2"/>
      <c r="AQ6" s="22"/>
      <c r="AR6" s="20"/>
      <c r="BE6" s="29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7"/>
      <c r="BS13" s="17" t="s">
        <v>6</v>
      </c>
    </row>
    <row r="14" spans="1:74" ht="12.75">
      <c r="B14" s="21"/>
      <c r="C14" s="22"/>
      <c r="D14" s="22"/>
      <c r="E14" s="302" t="s">
        <v>29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7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7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858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7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7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7"/>
    </row>
    <row r="23" spans="1:71" s="1" customFormat="1" ht="16.5" customHeight="1">
      <c r="B23" s="21"/>
      <c r="C23" s="22"/>
      <c r="D23" s="22"/>
      <c r="E23" s="304" t="s">
        <v>1</v>
      </c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4"/>
      <c r="AB23" s="304"/>
      <c r="AC23" s="304"/>
      <c r="AD23" s="304"/>
      <c r="AE23" s="304"/>
      <c r="AF23" s="304"/>
      <c r="AG23" s="304"/>
      <c r="AH23" s="304"/>
      <c r="AI23" s="304"/>
      <c r="AJ23" s="304"/>
      <c r="AK23" s="304"/>
      <c r="AL23" s="304"/>
      <c r="AM23" s="304"/>
      <c r="AN23" s="304"/>
      <c r="AO23" s="22"/>
      <c r="AP23" s="22"/>
      <c r="AQ23" s="22"/>
      <c r="AR23" s="20"/>
      <c r="BE23" s="29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8">
        <f>ROUND(AG94,2)</f>
        <v>0</v>
      </c>
      <c r="AL26" s="289"/>
      <c r="AM26" s="289"/>
      <c r="AN26" s="289"/>
      <c r="AO26" s="289"/>
      <c r="AP26" s="36"/>
      <c r="AQ26" s="36"/>
      <c r="AR26" s="39"/>
      <c r="BE26" s="29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0" t="s">
        <v>36</v>
      </c>
      <c r="M28" s="290"/>
      <c r="N28" s="290"/>
      <c r="O28" s="290"/>
      <c r="P28" s="290"/>
      <c r="Q28" s="36"/>
      <c r="R28" s="36"/>
      <c r="S28" s="36"/>
      <c r="T28" s="36"/>
      <c r="U28" s="36"/>
      <c r="V28" s="36"/>
      <c r="W28" s="290" t="s">
        <v>37</v>
      </c>
      <c r="X28" s="290"/>
      <c r="Y28" s="290"/>
      <c r="Z28" s="290"/>
      <c r="AA28" s="290"/>
      <c r="AB28" s="290"/>
      <c r="AC28" s="290"/>
      <c r="AD28" s="290"/>
      <c r="AE28" s="290"/>
      <c r="AF28" s="36"/>
      <c r="AG28" s="36"/>
      <c r="AH28" s="36"/>
      <c r="AI28" s="36"/>
      <c r="AJ28" s="36"/>
      <c r="AK28" s="290" t="s">
        <v>38</v>
      </c>
      <c r="AL28" s="290"/>
      <c r="AM28" s="290"/>
      <c r="AN28" s="290"/>
      <c r="AO28" s="290"/>
      <c r="AP28" s="36"/>
      <c r="AQ28" s="36"/>
      <c r="AR28" s="39"/>
      <c r="BE28" s="29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4">
        <v>0.21</v>
      </c>
      <c r="M29" s="283"/>
      <c r="N29" s="283"/>
      <c r="O29" s="283"/>
      <c r="P29" s="283"/>
      <c r="Q29" s="41"/>
      <c r="R29" s="41"/>
      <c r="S29" s="41"/>
      <c r="T29" s="41"/>
      <c r="U29" s="41"/>
      <c r="V29" s="41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F29" s="41"/>
      <c r="AG29" s="41"/>
      <c r="AH29" s="41"/>
      <c r="AI29" s="41"/>
      <c r="AJ29" s="41"/>
      <c r="AK29" s="282">
        <f>ROUND(AV94, 2)</f>
        <v>0</v>
      </c>
      <c r="AL29" s="283"/>
      <c r="AM29" s="283"/>
      <c r="AN29" s="283"/>
      <c r="AO29" s="283"/>
      <c r="AP29" s="41"/>
      <c r="AQ29" s="41"/>
      <c r="AR29" s="42"/>
      <c r="BE29" s="29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4">
        <v>0.15</v>
      </c>
      <c r="M30" s="283"/>
      <c r="N30" s="283"/>
      <c r="O30" s="283"/>
      <c r="P30" s="283"/>
      <c r="Q30" s="41"/>
      <c r="R30" s="41"/>
      <c r="S30" s="41"/>
      <c r="T30" s="41"/>
      <c r="U30" s="41"/>
      <c r="V30" s="41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F30" s="41"/>
      <c r="AG30" s="41"/>
      <c r="AH30" s="41"/>
      <c r="AI30" s="41"/>
      <c r="AJ30" s="41"/>
      <c r="AK30" s="282">
        <f>ROUND(AW94, 2)</f>
        <v>0</v>
      </c>
      <c r="AL30" s="283"/>
      <c r="AM30" s="283"/>
      <c r="AN30" s="283"/>
      <c r="AO30" s="283"/>
      <c r="AP30" s="41"/>
      <c r="AQ30" s="41"/>
      <c r="AR30" s="42"/>
      <c r="BE30" s="29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4">
        <v>0.21</v>
      </c>
      <c r="M31" s="283"/>
      <c r="N31" s="283"/>
      <c r="O31" s="283"/>
      <c r="P31" s="283"/>
      <c r="Q31" s="41"/>
      <c r="R31" s="41"/>
      <c r="S31" s="41"/>
      <c r="T31" s="41"/>
      <c r="U31" s="41"/>
      <c r="V31" s="41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F31" s="41"/>
      <c r="AG31" s="41"/>
      <c r="AH31" s="41"/>
      <c r="AI31" s="41"/>
      <c r="AJ31" s="41"/>
      <c r="AK31" s="282">
        <v>0</v>
      </c>
      <c r="AL31" s="283"/>
      <c r="AM31" s="283"/>
      <c r="AN31" s="283"/>
      <c r="AO31" s="283"/>
      <c r="AP31" s="41"/>
      <c r="AQ31" s="41"/>
      <c r="AR31" s="42"/>
      <c r="BE31" s="29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4">
        <v>0.15</v>
      </c>
      <c r="M32" s="283"/>
      <c r="N32" s="283"/>
      <c r="O32" s="283"/>
      <c r="P32" s="283"/>
      <c r="Q32" s="41"/>
      <c r="R32" s="41"/>
      <c r="S32" s="41"/>
      <c r="T32" s="41"/>
      <c r="U32" s="41"/>
      <c r="V32" s="41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F32" s="41"/>
      <c r="AG32" s="41"/>
      <c r="AH32" s="41"/>
      <c r="AI32" s="41"/>
      <c r="AJ32" s="41"/>
      <c r="AK32" s="282">
        <v>0</v>
      </c>
      <c r="AL32" s="283"/>
      <c r="AM32" s="283"/>
      <c r="AN32" s="283"/>
      <c r="AO32" s="283"/>
      <c r="AP32" s="41"/>
      <c r="AQ32" s="41"/>
      <c r="AR32" s="42"/>
      <c r="BE32" s="29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4">
        <v>0</v>
      </c>
      <c r="M33" s="283"/>
      <c r="N33" s="283"/>
      <c r="O33" s="283"/>
      <c r="P33" s="283"/>
      <c r="Q33" s="41"/>
      <c r="R33" s="41"/>
      <c r="S33" s="41"/>
      <c r="T33" s="41"/>
      <c r="U33" s="41"/>
      <c r="V33" s="41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F33" s="41"/>
      <c r="AG33" s="41"/>
      <c r="AH33" s="41"/>
      <c r="AI33" s="41"/>
      <c r="AJ33" s="41"/>
      <c r="AK33" s="282">
        <v>0</v>
      </c>
      <c r="AL33" s="283"/>
      <c r="AM33" s="283"/>
      <c r="AN33" s="283"/>
      <c r="AO33" s="283"/>
      <c r="AP33" s="41"/>
      <c r="AQ33" s="41"/>
      <c r="AR33" s="42"/>
      <c r="BE33" s="29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95" t="s">
        <v>47</v>
      </c>
      <c r="Y35" s="293"/>
      <c r="Z35" s="293"/>
      <c r="AA35" s="293"/>
      <c r="AB35" s="293"/>
      <c r="AC35" s="45"/>
      <c r="AD35" s="45"/>
      <c r="AE35" s="45"/>
      <c r="AF35" s="45"/>
      <c r="AG35" s="45"/>
      <c r="AH35" s="45"/>
      <c r="AI35" s="45"/>
      <c r="AJ35" s="45"/>
      <c r="AK35" s="292">
        <f>SUM(AK26:AK33)</f>
        <v>0</v>
      </c>
      <c r="AL35" s="293"/>
      <c r="AM35" s="293"/>
      <c r="AN35" s="293"/>
      <c r="AO35" s="29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20210122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5" t="str">
        <f>K6</f>
        <v>Parkoviště ul. Aviatiků, p. p. č. 463/6, k. ú. Hrabůvka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  <c r="AN85" s="286"/>
      <c r="AO85" s="286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Aviatiků, p. p. č. 463/6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7" t="str">
        <f>IF(AN8= "","",AN8)</f>
        <v>22. 1. 2021</v>
      </c>
      <c r="AN87" s="28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70" t="str">
        <f>IF(E17="","",E17)</f>
        <v>Ing. Bc. Roman Fildán</v>
      </c>
      <c r="AN89" s="271"/>
      <c r="AO89" s="271"/>
      <c r="AP89" s="271"/>
      <c r="AQ89" s="36"/>
      <c r="AR89" s="39"/>
      <c r="AS89" s="264" t="s">
        <v>55</v>
      </c>
      <c r="AT89" s="26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3.25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70" t="str">
        <f>IF(E20="","",E20)</f>
        <v>Ing. Bc. Roman Fildán, Ing. David Klimša</v>
      </c>
      <c r="AN90" s="271"/>
      <c r="AO90" s="271"/>
      <c r="AP90" s="271"/>
      <c r="AQ90" s="36"/>
      <c r="AR90" s="39"/>
      <c r="AS90" s="266"/>
      <c r="AT90" s="26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8"/>
      <c r="AT91" s="26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2" t="s">
        <v>56</v>
      </c>
      <c r="D92" s="273"/>
      <c r="E92" s="273"/>
      <c r="F92" s="273"/>
      <c r="G92" s="273"/>
      <c r="H92" s="73"/>
      <c r="I92" s="275" t="s">
        <v>57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4" t="s">
        <v>58</v>
      </c>
      <c r="AH92" s="273"/>
      <c r="AI92" s="273"/>
      <c r="AJ92" s="273"/>
      <c r="AK92" s="273"/>
      <c r="AL92" s="273"/>
      <c r="AM92" s="273"/>
      <c r="AN92" s="275" t="s">
        <v>59</v>
      </c>
      <c r="AO92" s="273"/>
      <c r="AP92" s="276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0">
        <f>ROUND(SUM(AG95:AG98),2)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77" t="s">
        <v>80</v>
      </c>
      <c r="E95" s="277"/>
      <c r="F95" s="277"/>
      <c r="G95" s="277"/>
      <c r="H95" s="277"/>
      <c r="I95" s="96"/>
      <c r="J95" s="277" t="s">
        <v>81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'000 - vedlejší rozpočtové...'!J30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'000 - vedlejší rozpočtové...'!P118</f>
        <v>0</v>
      </c>
      <c r="AV95" s="100">
        <f>'000 - vedlejší rozpočtové...'!J33</f>
        <v>0</v>
      </c>
      <c r="AW95" s="100">
        <f>'000 - vedlejší rozpočtové...'!J34</f>
        <v>0</v>
      </c>
      <c r="AX95" s="100">
        <f>'000 - vedlejší rozpočtové...'!J35</f>
        <v>0</v>
      </c>
      <c r="AY95" s="100">
        <f>'000 - vedlejší rozpočtové...'!J36</f>
        <v>0</v>
      </c>
      <c r="AZ95" s="100">
        <f>'000 - vedlejší rozpočtové...'!F33</f>
        <v>0</v>
      </c>
      <c r="BA95" s="100">
        <f>'000 - vedlejší rozpočtové...'!F34</f>
        <v>0</v>
      </c>
      <c r="BB95" s="100">
        <f>'000 - vedlejší rozpočtové...'!F35</f>
        <v>0</v>
      </c>
      <c r="BC95" s="100">
        <f>'000 - vedlejší rozpočtové...'!F36</f>
        <v>0</v>
      </c>
      <c r="BD95" s="102">
        <f>'000 -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16.5" customHeight="1">
      <c r="A96" s="93" t="s">
        <v>79</v>
      </c>
      <c r="B96" s="94"/>
      <c r="C96" s="95"/>
      <c r="D96" s="277" t="s">
        <v>86</v>
      </c>
      <c r="E96" s="277"/>
      <c r="F96" s="277"/>
      <c r="G96" s="277"/>
      <c r="H96" s="277"/>
      <c r="I96" s="96"/>
      <c r="J96" s="277" t="s">
        <v>87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8">
        <f>'001 - SO 101 PARKOVIŠTĚ'!J30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7" t="s">
        <v>82</v>
      </c>
      <c r="AR96" s="98"/>
      <c r="AS96" s="99">
        <v>0</v>
      </c>
      <c r="AT96" s="100">
        <f>ROUND(SUM(AV96:AW96),2)</f>
        <v>0</v>
      </c>
      <c r="AU96" s="101">
        <f>'001 - SO 101 PARKOVIŠTĚ'!P126</f>
        <v>0</v>
      </c>
      <c r="AV96" s="100">
        <f>'001 - SO 101 PARKOVIŠTĚ'!J33</f>
        <v>0</v>
      </c>
      <c r="AW96" s="100">
        <f>'001 - SO 101 PARKOVIŠTĚ'!J34</f>
        <v>0</v>
      </c>
      <c r="AX96" s="100">
        <f>'001 - SO 101 PARKOVIŠTĚ'!J35</f>
        <v>0</v>
      </c>
      <c r="AY96" s="100">
        <f>'001 - SO 101 PARKOVIŠTĚ'!J36</f>
        <v>0</v>
      </c>
      <c r="AZ96" s="100">
        <f>'001 - SO 101 PARKOVIŠTĚ'!F33</f>
        <v>0</v>
      </c>
      <c r="BA96" s="100">
        <f>'001 - SO 101 PARKOVIŠTĚ'!F34</f>
        <v>0</v>
      </c>
      <c r="BB96" s="100">
        <f>'001 - SO 101 PARKOVIŠTĚ'!F35</f>
        <v>0</v>
      </c>
      <c r="BC96" s="100">
        <f>'001 - SO 101 PARKOVIŠTĚ'!F36</f>
        <v>0</v>
      </c>
      <c r="BD96" s="102">
        <f>'001 - SO 101 PARKOVIŠTĚ'!F37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77" t="s">
        <v>89</v>
      </c>
      <c r="E97" s="277"/>
      <c r="F97" s="277"/>
      <c r="G97" s="277"/>
      <c r="H97" s="277"/>
      <c r="I97" s="96"/>
      <c r="J97" s="277" t="s">
        <v>90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8">
        <f>'002 - SO 301 DEŠŤOVÁ KANA...'!J30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7" t="s">
        <v>82</v>
      </c>
      <c r="AR97" s="98"/>
      <c r="AS97" s="99">
        <v>0</v>
      </c>
      <c r="AT97" s="100">
        <f>ROUND(SUM(AV97:AW97),2)</f>
        <v>0</v>
      </c>
      <c r="AU97" s="101">
        <f>'002 - SO 301 DEŠŤOVÁ KANA...'!P123</f>
        <v>0</v>
      </c>
      <c r="AV97" s="100">
        <f>'002 - SO 301 DEŠŤOVÁ KANA...'!J33</f>
        <v>0</v>
      </c>
      <c r="AW97" s="100">
        <f>'002 - SO 301 DEŠŤOVÁ KANA...'!J34</f>
        <v>0</v>
      </c>
      <c r="AX97" s="100">
        <f>'002 - SO 301 DEŠŤOVÁ KANA...'!J35</f>
        <v>0</v>
      </c>
      <c r="AY97" s="100">
        <f>'002 - SO 301 DEŠŤOVÁ KANA...'!J36</f>
        <v>0</v>
      </c>
      <c r="AZ97" s="100">
        <f>'002 - SO 301 DEŠŤOVÁ KANA...'!F33</f>
        <v>0</v>
      </c>
      <c r="BA97" s="100">
        <f>'002 - SO 301 DEŠŤOVÁ KANA...'!F34</f>
        <v>0</v>
      </c>
      <c r="BB97" s="100">
        <f>'002 - SO 301 DEŠŤOVÁ KANA...'!F35</f>
        <v>0</v>
      </c>
      <c r="BC97" s="100">
        <f>'002 - SO 301 DEŠŤOVÁ KANA...'!F36</f>
        <v>0</v>
      </c>
      <c r="BD97" s="102">
        <f>'002 - SO 301 DEŠŤOVÁ KANA...'!F37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277" t="s">
        <v>92</v>
      </c>
      <c r="E98" s="277"/>
      <c r="F98" s="277"/>
      <c r="G98" s="277"/>
      <c r="H98" s="277"/>
      <c r="I98" s="96"/>
      <c r="J98" s="277" t="s">
        <v>93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8">
        <f>'003 - SO 401 VEŘEJNÉ OSVĚ...'!J30</f>
        <v>0</v>
      </c>
      <c r="AH98" s="279"/>
      <c r="AI98" s="279"/>
      <c r="AJ98" s="279"/>
      <c r="AK98" s="279"/>
      <c r="AL98" s="279"/>
      <c r="AM98" s="279"/>
      <c r="AN98" s="278">
        <f>SUM(AG98,AT98)</f>
        <v>0</v>
      </c>
      <c r="AO98" s="279"/>
      <c r="AP98" s="279"/>
      <c r="AQ98" s="97" t="s">
        <v>82</v>
      </c>
      <c r="AR98" s="98"/>
      <c r="AS98" s="104">
        <v>0</v>
      </c>
      <c r="AT98" s="105">
        <f>ROUND(SUM(AV98:AW98),2)</f>
        <v>0</v>
      </c>
      <c r="AU98" s="106">
        <f>'003 - SO 401 VEŘEJNÉ OSVĚ...'!P118</f>
        <v>0</v>
      </c>
      <c r="AV98" s="105">
        <f>'003 - SO 401 VEŘEJNÉ OSVĚ...'!J33</f>
        <v>0</v>
      </c>
      <c r="AW98" s="105">
        <f>'003 - SO 401 VEŘEJNÉ OSVĚ...'!J34</f>
        <v>0</v>
      </c>
      <c r="AX98" s="105">
        <f>'003 - SO 401 VEŘEJNÉ OSVĚ...'!J35</f>
        <v>0</v>
      </c>
      <c r="AY98" s="105">
        <f>'003 - SO 401 VEŘEJNÉ OSVĚ...'!J36</f>
        <v>0</v>
      </c>
      <c r="AZ98" s="105">
        <f>'003 - SO 401 VEŘEJNÉ OSVĚ...'!F33</f>
        <v>0</v>
      </c>
      <c r="BA98" s="105">
        <f>'003 - SO 401 VEŘEJNÉ OSVĚ...'!F34</f>
        <v>0</v>
      </c>
      <c r="BB98" s="105">
        <f>'003 - SO 401 VEŘEJNÉ OSVĚ...'!F35</f>
        <v>0</v>
      </c>
      <c r="BC98" s="105">
        <f>'003 - SO 401 VEŘEJNÉ OSVĚ...'!F36</f>
        <v>0</v>
      </c>
      <c r="BD98" s="107">
        <f>'003 - SO 401 VEŘEJNÉ OSVĚ...'!F37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password="CA23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00 - vedlejší rozpočtové...'!C2" display="/"/>
    <hyperlink ref="A96" location="'001 - SO 101 PARKOVIŠTĚ'!C2" display="/"/>
    <hyperlink ref="A97" location="'002 - SO 301 DEŠŤOVÁ KANA...'!C2" display="/"/>
    <hyperlink ref="A98" location="'003 - SO 401 VEŘEJNÉ OSV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15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84</v>
      </c>
      <c r="AZ2" s="108" t="s">
        <v>95</v>
      </c>
      <c r="BA2" s="108" t="s">
        <v>95</v>
      </c>
      <c r="BB2" s="108" t="s">
        <v>96</v>
      </c>
      <c r="BC2" s="108" t="s">
        <v>97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</row>
    <row r="4" spans="1:5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08" t="str">
        <f>'Rekapitulace stavby'!K6</f>
        <v>Parkoviště ul. Aviatiků, p. p. č. 463/6, k. ú. Hrabůvka</v>
      </c>
      <c r="F7" s="309"/>
      <c r="G7" s="309"/>
      <c r="H7" s="309"/>
      <c r="L7" s="20"/>
    </row>
    <row r="8" spans="1:56" s="2" customFormat="1" ht="12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0" t="s">
        <v>100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ROUND((SUM(BE118:BE151)),  2)</f>
        <v>0</v>
      </c>
      <c r="G33" s="34"/>
      <c r="H33" s="34"/>
      <c r="I33" s="125">
        <v>0.21</v>
      </c>
      <c r="J33" s="124">
        <f>ROUND(((SUM(BE118:BE151))*I33),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ROUND((SUM(BF118:BF151)),  2)</f>
        <v>0</v>
      </c>
      <c r="G34" s="34"/>
      <c r="H34" s="34"/>
      <c r="I34" s="125">
        <v>0.15</v>
      </c>
      <c r="J34" s="124">
        <f>ROUND(((SUM(BF118:BF151))*I34),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ROUND((SUM(BG118:BG151)),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ROUND((SUM(BH118:BH151)),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ROUND((SUM(BI118:BI151)),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6" t="str">
        <f>E7</f>
        <v>Parkoviště ul. Aviatiků, p. p. č. 463/6, k. ú. Hrabůvka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000 - vedlejší rozpočtové náklady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Aviatiků, p. p. č. 463/6</v>
      </c>
      <c r="G89" s="36"/>
      <c r="H89" s="36"/>
      <c r="I89" s="29" t="s">
        <v>22</v>
      </c>
      <c r="J89" s="66" t="str">
        <f>IF(J12="","",J12)</f>
        <v>22. 1. 2021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108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6" t="str">
        <f>E7</f>
        <v>Parkoviště ul. Aviatiků, p. p. č. 463/6, k. ú. Hrabůvka</v>
      </c>
      <c r="F108" s="307"/>
      <c r="G108" s="307"/>
      <c r="H108" s="30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5" t="str">
        <f>E9</f>
        <v>000 - vedlejší rozpočtové náklady</v>
      </c>
      <c r="F110" s="305"/>
      <c r="G110" s="305"/>
      <c r="H110" s="30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Aviatiků, p. p. č. 463/6</v>
      </c>
      <c r="G112" s="36"/>
      <c r="H112" s="36"/>
      <c r="I112" s="29" t="s">
        <v>22</v>
      </c>
      <c r="J112" s="66" t="str">
        <f>IF(J12="","",J12)</f>
        <v>22. 1. 2021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Bc.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109</v>
      </c>
      <c r="D117" s="163" t="s">
        <v>60</v>
      </c>
      <c r="E117" s="163" t="s">
        <v>56</v>
      </c>
      <c r="F117" s="163" t="s">
        <v>57</v>
      </c>
      <c r="G117" s="163" t="s">
        <v>110</v>
      </c>
      <c r="H117" s="163" t="s">
        <v>111</v>
      </c>
      <c r="I117" s="163" t="s">
        <v>112</v>
      </c>
      <c r="J117" s="164" t="s">
        <v>103</v>
      </c>
      <c r="K117" s="165" t="s">
        <v>113</v>
      </c>
      <c r="L117" s="166"/>
      <c r="M117" s="75" t="s">
        <v>1</v>
      </c>
      <c r="N117" s="76" t="s">
        <v>39</v>
      </c>
      <c r="O117" s="76" t="s">
        <v>114</v>
      </c>
      <c r="P117" s="76" t="s">
        <v>115</v>
      </c>
      <c r="Q117" s="76" t="s">
        <v>116</v>
      </c>
      <c r="R117" s="76" t="s">
        <v>117</v>
      </c>
      <c r="S117" s="76" t="s">
        <v>118</v>
      </c>
      <c r="T117" s="77" t="s">
        <v>119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120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2.01E-2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105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121</v>
      </c>
      <c r="F119" s="175" t="s">
        <v>122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2.01E-2</v>
      </c>
      <c r="S119" s="180"/>
      <c r="T119" s="182">
        <f>T120</f>
        <v>0</v>
      </c>
      <c r="AR119" s="183" t="s">
        <v>123</v>
      </c>
      <c r="AT119" s="184" t="s">
        <v>74</v>
      </c>
      <c r="AU119" s="184" t="s">
        <v>75</v>
      </c>
      <c r="AY119" s="183" t="s">
        <v>124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83</v>
      </c>
      <c r="F120" s="186" t="s">
        <v>125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SUM(P121:P151)</f>
        <v>0</v>
      </c>
      <c r="Q120" s="180"/>
      <c r="R120" s="181">
        <f>SUM(R121:R151)</f>
        <v>2.01E-2</v>
      </c>
      <c r="S120" s="180"/>
      <c r="T120" s="182">
        <f>SUM(T121:T151)</f>
        <v>0</v>
      </c>
      <c r="AR120" s="183" t="s">
        <v>123</v>
      </c>
      <c r="AT120" s="184" t="s">
        <v>74</v>
      </c>
      <c r="AU120" s="184" t="s">
        <v>83</v>
      </c>
      <c r="AY120" s="183" t="s">
        <v>124</v>
      </c>
      <c r="BK120" s="185">
        <f>SUM(BK121:BK151)</f>
        <v>0</v>
      </c>
    </row>
    <row r="121" spans="1:65" s="2" customFormat="1" ht="14.45" customHeight="1">
      <c r="A121" s="34"/>
      <c r="B121" s="35"/>
      <c r="C121" s="188" t="s">
        <v>83</v>
      </c>
      <c r="D121" s="188" t="s">
        <v>126</v>
      </c>
      <c r="E121" s="189" t="s">
        <v>86</v>
      </c>
      <c r="F121" s="190" t="s">
        <v>127</v>
      </c>
      <c r="G121" s="191" t="s">
        <v>128</v>
      </c>
      <c r="H121" s="192">
        <v>1</v>
      </c>
      <c r="I121" s="193"/>
      <c r="J121" s="194">
        <f t="shared" ref="J121:J130" si="0">ROUND(I121*H121,2)</f>
        <v>0</v>
      </c>
      <c r="K121" s="195"/>
      <c r="L121" s="196"/>
      <c r="M121" s="197" t="s">
        <v>1</v>
      </c>
      <c r="N121" s="198" t="s">
        <v>40</v>
      </c>
      <c r="O121" s="71"/>
      <c r="P121" s="199">
        <f t="shared" ref="P121:P130" si="1">O121*H121</f>
        <v>0</v>
      </c>
      <c r="Q121" s="199">
        <v>0</v>
      </c>
      <c r="R121" s="199">
        <f t="shared" ref="R121:R130" si="2">Q121*H121</f>
        <v>0</v>
      </c>
      <c r="S121" s="199">
        <v>0</v>
      </c>
      <c r="T121" s="200">
        <f t="shared" ref="T121:T130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129</v>
      </c>
      <c r="AT121" s="201" t="s">
        <v>126</v>
      </c>
      <c r="AU121" s="201" t="s">
        <v>85</v>
      </c>
      <c r="AY121" s="17" t="s">
        <v>124</v>
      </c>
      <c r="BE121" s="202">
        <f t="shared" ref="BE121:BE130" si="4">IF(N121="základní",J121,0)</f>
        <v>0</v>
      </c>
      <c r="BF121" s="202">
        <f t="shared" ref="BF121:BF130" si="5">IF(N121="snížená",J121,0)</f>
        <v>0</v>
      </c>
      <c r="BG121" s="202">
        <f t="shared" ref="BG121:BG130" si="6">IF(N121="zákl. přenesená",J121,0)</f>
        <v>0</v>
      </c>
      <c r="BH121" s="202">
        <f t="shared" ref="BH121:BH130" si="7">IF(N121="sníž. přenesená",J121,0)</f>
        <v>0</v>
      </c>
      <c r="BI121" s="202">
        <f t="shared" ref="BI121:BI130" si="8">IF(N121="nulová",J121,0)</f>
        <v>0</v>
      </c>
      <c r="BJ121" s="17" t="s">
        <v>83</v>
      </c>
      <c r="BK121" s="202">
        <f t="shared" ref="BK121:BK130" si="9">ROUND(I121*H121,2)</f>
        <v>0</v>
      </c>
      <c r="BL121" s="17" t="s">
        <v>130</v>
      </c>
      <c r="BM121" s="201" t="s">
        <v>131</v>
      </c>
    </row>
    <row r="122" spans="1:65" s="2" customFormat="1" ht="24.2" customHeight="1">
      <c r="A122" s="34"/>
      <c r="B122" s="35"/>
      <c r="C122" s="188" t="s">
        <v>85</v>
      </c>
      <c r="D122" s="188" t="s">
        <v>126</v>
      </c>
      <c r="E122" s="189" t="s">
        <v>89</v>
      </c>
      <c r="F122" s="190" t="s">
        <v>132</v>
      </c>
      <c r="G122" s="191" t="s">
        <v>128</v>
      </c>
      <c r="H122" s="192">
        <v>1</v>
      </c>
      <c r="I122" s="193"/>
      <c r="J122" s="194">
        <f t="shared" si="0"/>
        <v>0</v>
      </c>
      <c r="K122" s="195"/>
      <c r="L122" s="196"/>
      <c r="M122" s="197" t="s">
        <v>1</v>
      </c>
      <c r="N122" s="198" t="s">
        <v>40</v>
      </c>
      <c r="O122" s="71"/>
      <c r="P122" s="199">
        <f t="shared" si="1"/>
        <v>0</v>
      </c>
      <c r="Q122" s="199">
        <v>0</v>
      </c>
      <c r="R122" s="199">
        <f t="shared" si="2"/>
        <v>0</v>
      </c>
      <c r="S122" s="199">
        <v>0</v>
      </c>
      <c r="T122" s="200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1" t="s">
        <v>129</v>
      </c>
      <c r="AT122" s="201" t="s">
        <v>126</v>
      </c>
      <c r="AU122" s="201" t="s">
        <v>85</v>
      </c>
      <c r="AY122" s="17" t="s">
        <v>124</v>
      </c>
      <c r="BE122" s="202">
        <f t="shared" si="4"/>
        <v>0</v>
      </c>
      <c r="BF122" s="202">
        <f t="shared" si="5"/>
        <v>0</v>
      </c>
      <c r="BG122" s="202">
        <f t="shared" si="6"/>
        <v>0</v>
      </c>
      <c r="BH122" s="202">
        <f t="shared" si="7"/>
        <v>0</v>
      </c>
      <c r="BI122" s="202">
        <f t="shared" si="8"/>
        <v>0</v>
      </c>
      <c r="BJ122" s="17" t="s">
        <v>83</v>
      </c>
      <c r="BK122" s="202">
        <f t="shared" si="9"/>
        <v>0</v>
      </c>
      <c r="BL122" s="17" t="s">
        <v>130</v>
      </c>
      <c r="BM122" s="201" t="s">
        <v>133</v>
      </c>
    </row>
    <row r="123" spans="1:65" s="2" customFormat="1" ht="24.2" customHeight="1">
      <c r="A123" s="34"/>
      <c r="B123" s="35"/>
      <c r="C123" s="188" t="s">
        <v>134</v>
      </c>
      <c r="D123" s="188" t="s">
        <v>126</v>
      </c>
      <c r="E123" s="189" t="s">
        <v>135</v>
      </c>
      <c r="F123" s="190" t="s">
        <v>136</v>
      </c>
      <c r="G123" s="191" t="s">
        <v>128</v>
      </c>
      <c r="H123" s="192">
        <v>1</v>
      </c>
      <c r="I123" s="193"/>
      <c r="J123" s="194">
        <f t="shared" si="0"/>
        <v>0</v>
      </c>
      <c r="K123" s="195"/>
      <c r="L123" s="196"/>
      <c r="M123" s="197" t="s">
        <v>1</v>
      </c>
      <c r="N123" s="198" t="s">
        <v>40</v>
      </c>
      <c r="O123" s="71"/>
      <c r="P123" s="199">
        <f t="shared" si="1"/>
        <v>0</v>
      </c>
      <c r="Q123" s="199">
        <v>0</v>
      </c>
      <c r="R123" s="199">
        <f t="shared" si="2"/>
        <v>0</v>
      </c>
      <c r="S123" s="199">
        <v>0</v>
      </c>
      <c r="T123" s="200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1" t="s">
        <v>129</v>
      </c>
      <c r="AT123" s="201" t="s">
        <v>126</v>
      </c>
      <c r="AU123" s="201" t="s">
        <v>85</v>
      </c>
      <c r="AY123" s="17" t="s">
        <v>124</v>
      </c>
      <c r="BE123" s="202">
        <f t="shared" si="4"/>
        <v>0</v>
      </c>
      <c r="BF123" s="202">
        <f t="shared" si="5"/>
        <v>0</v>
      </c>
      <c r="BG123" s="202">
        <f t="shared" si="6"/>
        <v>0</v>
      </c>
      <c r="BH123" s="202">
        <f t="shared" si="7"/>
        <v>0</v>
      </c>
      <c r="BI123" s="202">
        <f t="shared" si="8"/>
        <v>0</v>
      </c>
      <c r="BJ123" s="17" t="s">
        <v>83</v>
      </c>
      <c r="BK123" s="202">
        <f t="shared" si="9"/>
        <v>0</v>
      </c>
      <c r="BL123" s="17" t="s">
        <v>130</v>
      </c>
      <c r="BM123" s="201" t="s">
        <v>137</v>
      </c>
    </row>
    <row r="124" spans="1:65" s="2" customFormat="1" ht="14.45" customHeight="1">
      <c r="A124" s="34"/>
      <c r="B124" s="35"/>
      <c r="C124" s="188" t="s">
        <v>130</v>
      </c>
      <c r="D124" s="188" t="s">
        <v>126</v>
      </c>
      <c r="E124" s="189" t="s">
        <v>92</v>
      </c>
      <c r="F124" s="190" t="s">
        <v>138</v>
      </c>
      <c r="G124" s="191" t="s">
        <v>128</v>
      </c>
      <c r="H124" s="192">
        <v>1</v>
      </c>
      <c r="I124" s="193"/>
      <c r="J124" s="194">
        <f t="shared" si="0"/>
        <v>0</v>
      </c>
      <c r="K124" s="195"/>
      <c r="L124" s="196"/>
      <c r="M124" s="197" t="s">
        <v>1</v>
      </c>
      <c r="N124" s="198" t="s">
        <v>40</v>
      </c>
      <c r="O124" s="71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129</v>
      </c>
      <c r="AT124" s="201" t="s">
        <v>126</v>
      </c>
      <c r="AU124" s="201" t="s">
        <v>85</v>
      </c>
      <c r="AY124" s="17" t="s">
        <v>124</v>
      </c>
      <c r="BE124" s="202">
        <f t="shared" si="4"/>
        <v>0</v>
      </c>
      <c r="BF124" s="202">
        <f t="shared" si="5"/>
        <v>0</v>
      </c>
      <c r="BG124" s="202">
        <f t="shared" si="6"/>
        <v>0</v>
      </c>
      <c r="BH124" s="202">
        <f t="shared" si="7"/>
        <v>0</v>
      </c>
      <c r="BI124" s="202">
        <f t="shared" si="8"/>
        <v>0</v>
      </c>
      <c r="BJ124" s="17" t="s">
        <v>83</v>
      </c>
      <c r="BK124" s="202">
        <f t="shared" si="9"/>
        <v>0</v>
      </c>
      <c r="BL124" s="17" t="s">
        <v>130</v>
      </c>
      <c r="BM124" s="201" t="s">
        <v>139</v>
      </c>
    </row>
    <row r="125" spans="1:65" s="2" customFormat="1" ht="14.45" customHeight="1">
      <c r="A125" s="34"/>
      <c r="B125" s="35"/>
      <c r="C125" s="188" t="s">
        <v>123</v>
      </c>
      <c r="D125" s="188" t="s">
        <v>126</v>
      </c>
      <c r="E125" s="189" t="s">
        <v>140</v>
      </c>
      <c r="F125" s="190" t="s">
        <v>141</v>
      </c>
      <c r="G125" s="191" t="s">
        <v>128</v>
      </c>
      <c r="H125" s="192">
        <v>1</v>
      </c>
      <c r="I125" s="193"/>
      <c r="J125" s="194">
        <f t="shared" si="0"/>
        <v>0</v>
      </c>
      <c r="K125" s="195"/>
      <c r="L125" s="196"/>
      <c r="M125" s="197" t="s">
        <v>1</v>
      </c>
      <c r="N125" s="198" t="s">
        <v>40</v>
      </c>
      <c r="O125" s="71"/>
      <c r="P125" s="199">
        <f t="shared" si="1"/>
        <v>0</v>
      </c>
      <c r="Q125" s="199">
        <v>0</v>
      </c>
      <c r="R125" s="199">
        <f t="shared" si="2"/>
        <v>0</v>
      </c>
      <c r="S125" s="199">
        <v>0</v>
      </c>
      <c r="T125" s="20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129</v>
      </c>
      <c r="AT125" s="201" t="s">
        <v>126</v>
      </c>
      <c r="AU125" s="201" t="s">
        <v>85</v>
      </c>
      <c r="AY125" s="17" t="s">
        <v>124</v>
      </c>
      <c r="BE125" s="202">
        <f t="shared" si="4"/>
        <v>0</v>
      </c>
      <c r="BF125" s="202">
        <f t="shared" si="5"/>
        <v>0</v>
      </c>
      <c r="BG125" s="202">
        <f t="shared" si="6"/>
        <v>0</v>
      </c>
      <c r="BH125" s="202">
        <f t="shared" si="7"/>
        <v>0</v>
      </c>
      <c r="BI125" s="202">
        <f t="shared" si="8"/>
        <v>0</v>
      </c>
      <c r="BJ125" s="17" t="s">
        <v>83</v>
      </c>
      <c r="BK125" s="202">
        <f t="shared" si="9"/>
        <v>0</v>
      </c>
      <c r="BL125" s="17" t="s">
        <v>130</v>
      </c>
      <c r="BM125" s="201" t="s">
        <v>142</v>
      </c>
    </row>
    <row r="126" spans="1:65" s="2" customFormat="1" ht="14.45" customHeight="1">
      <c r="A126" s="34"/>
      <c r="B126" s="35"/>
      <c r="C126" s="188" t="s">
        <v>143</v>
      </c>
      <c r="D126" s="188" t="s">
        <v>126</v>
      </c>
      <c r="E126" s="189" t="s">
        <v>144</v>
      </c>
      <c r="F126" s="190" t="s">
        <v>145</v>
      </c>
      <c r="G126" s="191" t="s">
        <v>128</v>
      </c>
      <c r="H126" s="192">
        <v>1</v>
      </c>
      <c r="I126" s="193"/>
      <c r="J126" s="194">
        <f t="shared" si="0"/>
        <v>0</v>
      </c>
      <c r="K126" s="195"/>
      <c r="L126" s="196"/>
      <c r="M126" s="197" t="s">
        <v>1</v>
      </c>
      <c r="N126" s="198" t="s">
        <v>40</v>
      </c>
      <c r="O126" s="71"/>
      <c r="P126" s="199">
        <f t="shared" si="1"/>
        <v>0</v>
      </c>
      <c r="Q126" s="199">
        <v>0</v>
      </c>
      <c r="R126" s="199">
        <f t="shared" si="2"/>
        <v>0</v>
      </c>
      <c r="S126" s="199">
        <v>0</v>
      </c>
      <c r="T126" s="20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129</v>
      </c>
      <c r="AT126" s="201" t="s">
        <v>126</v>
      </c>
      <c r="AU126" s="201" t="s">
        <v>85</v>
      </c>
      <c r="AY126" s="17" t="s">
        <v>124</v>
      </c>
      <c r="BE126" s="202">
        <f t="shared" si="4"/>
        <v>0</v>
      </c>
      <c r="BF126" s="202">
        <f t="shared" si="5"/>
        <v>0</v>
      </c>
      <c r="BG126" s="202">
        <f t="shared" si="6"/>
        <v>0</v>
      </c>
      <c r="BH126" s="202">
        <f t="shared" si="7"/>
        <v>0</v>
      </c>
      <c r="BI126" s="202">
        <f t="shared" si="8"/>
        <v>0</v>
      </c>
      <c r="BJ126" s="17" t="s">
        <v>83</v>
      </c>
      <c r="BK126" s="202">
        <f t="shared" si="9"/>
        <v>0</v>
      </c>
      <c r="BL126" s="17" t="s">
        <v>130</v>
      </c>
      <c r="BM126" s="201" t="s">
        <v>146</v>
      </c>
    </row>
    <row r="127" spans="1:65" s="2" customFormat="1" ht="14.45" customHeight="1">
      <c r="A127" s="34"/>
      <c r="B127" s="35"/>
      <c r="C127" s="188" t="s">
        <v>147</v>
      </c>
      <c r="D127" s="188" t="s">
        <v>126</v>
      </c>
      <c r="E127" s="189" t="s">
        <v>148</v>
      </c>
      <c r="F127" s="190" t="s">
        <v>149</v>
      </c>
      <c r="G127" s="191" t="s">
        <v>128</v>
      </c>
      <c r="H127" s="192">
        <v>1</v>
      </c>
      <c r="I127" s="193"/>
      <c r="J127" s="194">
        <f t="shared" si="0"/>
        <v>0</v>
      </c>
      <c r="K127" s="195"/>
      <c r="L127" s="196"/>
      <c r="M127" s="197" t="s">
        <v>1</v>
      </c>
      <c r="N127" s="198" t="s">
        <v>40</v>
      </c>
      <c r="O127" s="71"/>
      <c r="P127" s="199">
        <f t="shared" si="1"/>
        <v>0</v>
      </c>
      <c r="Q127" s="199">
        <v>0</v>
      </c>
      <c r="R127" s="199">
        <f t="shared" si="2"/>
        <v>0</v>
      </c>
      <c r="S127" s="199">
        <v>0</v>
      </c>
      <c r="T127" s="20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129</v>
      </c>
      <c r="AT127" s="201" t="s">
        <v>126</v>
      </c>
      <c r="AU127" s="201" t="s">
        <v>85</v>
      </c>
      <c r="AY127" s="17" t="s">
        <v>124</v>
      </c>
      <c r="BE127" s="202">
        <f t="shared" si="4"/>
        <v>0</v>
      </c>
      <c r="BF127" s="202">
        <f t="shared" si="5"/>
        <v>0</v>
      </c>
      <c r="BG127" s="202">
        <f t="shared" si="6"/>
        <v>0</v>
      </c>
      <c r="BH127" s="202">
        <f t="shared" si="7"/>
        <v>0</v>
      </c>
      <c r="BI127" s="202">
        <f t="shared" si="8"/>
        <v>0</v>
      </c>
      <c r="BJ127" s="17" t="s">
        <v>83</v>
      </c>
      <c r="BK127" s="202">
        <f t="shared" si="9"/>
        <v>0</v>
      </c>
      <c r="BL127" s="17" t="s">
        <v>130</v>
      </c>
      <c r="BM127" s="201" t="s">
        <v>150</v>
      </c>
    </row>
    <row r="128" spans="1:65" s="2" customFormat="1" ht="24.2" customHeight="1">
      <c r="A128" s="34"/>
      <c r="B128" s="35"/>
      <c r="C128" s="188" t="s">
        <v>129</v>
      </c>
      <c r="D128" s="188" t="s">
        <v>126</v>
      </c>
      <c r="E128" s="189" t="s">
        <v>151</v>
      </c>
      <c r="F128" s="190" t="s">
        <v>152</v>
      </c>
      <c r="G128" s="191" t="s">
        <v>128</v>
      </c>
      <c r="H128" s="192">
        <v>1</v>
      </c>
      <c r="I128" s="193"/>
      <c r="J128" s="194">
        <f t="shared" si="0"/>
        <v>0</v>
      </c>
      <c r="K128" s="195"/>
      <c r="L128" s="196"/>
      <c r="M128" s="197" t="s">
        <v>1</v>
      </c>
      <c r="N128" s="198" t="s">
        <v>40</v>
      </c>
      <c r="O128" s="71"/>
      <c r="P128" s="199">
        <f t="shared" si="1"/>
        <v>0</v>
      </c>
      <c r="Q128" s="199">
        <v>0</v>
      </c>
      <c r="R128" s="199">
        <f t="shared" si="2"/>
        <v>0</v>
      </c>
      <c r="S128" s="199">
        <v>0</v>
      </c>
      <c r="T128" s="20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129</v>
      </c>
      <c r="AT128" s="201" t="s">
        <v>126</v>
      </c>
      <c r="AU128" s="201" t="s">
        <v>85</v>
      </c>
      <c r="AY128" s="17" t="s">
        <v>124</v>
      </c>
      <c r="BE128" s="202">
        <f t="shared" si="4"/>
        <v>0</v>
      </c>
      <c r="BF128" s="202">
        <f t="shared" si="5"/>
        <v>0</v>
      </c>
      <c r="BG128" s="202">
        <f t="shared" si="6"/>
        <v>0</v>
      </c>
      <c r="BH128" s="202">
        <f t="shared" si="7"/>
        <v>0</v>
      </c>
      <c r="BI128" s="202">
        <f t="shared" si="8"/>
        <v>0</v>
      </c>
      <c r="BJ128" s="17" t="s">
        <v>83</v>
      </c>
      <c r="BK128" s="202">
        <f t="shared" si="9"/>
        <v>0</v>
      </c>
      <c r="BL128" s="17" t="s">
        <v>130</v>
      </c>
      <c r="BM128" s="201" t="s">
        <v>153</v>
      </c>
    </row>
    <row r="129" spans="1:65" s="2" customFormat="1" ht="14.45" customHeight="1">
      <c r="A129" s="34"/>
      <c r="B129" s="35"/>
      <c r="C129" s="188" t="s">
        <v>154</v>
      </c>
      <c r="D129" s="188" t="s">
        <v>126</v>
      </c>
      <c r="E129" s="189" t="s">
        <v>155</v>
      </c>
      <c r="F129" s="190" t="s">
        <v>156</v>
      </c>
      <c r="G129" s="191" t="s">
        <v>128</v>
      </c>
      <c r="H129" s="192">
        <v>1</v>
      </c>
      <c r="I129" s="193"/>
      <c r="J129" s="194">
        <f t="shared" si="0"/>
        <v>0</v>
      </c>
      <c r="K129" s="195"/>
      <c r="L129" s="196"/>
      <c r="M129" s="197" t="s">
        <v>1</v>
      </c>
      <c r="N129" s="198" t="s">
        <v>40</v>
      </c>
      <c r="O129" s="71"/>
      <c r="P129" s="199">
        <f t="shared" si="1"/>
        <v>0</v>
      </c>
      <c r="Q129" s="199">
        <v>0</v>
      </c>
      <c r="R129" s="199">
        <f t="shared" si="2"/>
        <v>0</v>
      </c>
      <c r="S129" s="199">
        <v>0</v>
      </c>
      <c r="T129" s="20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129</v>
      </c>
      <c r="AT129" s="201" t="s">
        <v>126</v>
      </c>
      <c r="AU129" s="201" t="s">
        <v>85</v>
      </c>
      <c r="AY129" s="17" t="s">
        <v>124</v>
      </c>
      <c r="BE129" s="202">
        <f t="shared" si="4"/>
        <v>0</v>
      </c>
      <c r="BF129" s="202">
        <f t="shared" si="5"/>
        <v>0</v>
      </c>
      <c r="BG129" s="202">
        <f t="shared" si="6"/>
        <v>0</v>
      </c>
      <c r="BH129" s="202">
        <f t="shared" si="7"/>
        <v>0</v>
      </c>
      <c r="BI129" s="202">
        <f t="shared" si="8"/>
        <v>0</v>
      </c>
      <c r="BJ129" s="17" t="s">
        <v>83</v>
      </c>
      <c r="BK129" s="202">
        <f t="shared" si="9"/>
        <v>0</v>
      </c>
      <c r="BL129" s="17" t="s">
        <v>130</v>
      </c>
      <c r="BM129" s="201" t="s">
        <v>157</v>
      </c>
    </row>
    <row r="130" spans="1:65" s="2" customFormat="1" ht="14.45" customHeight="1">
      <c r="A130" s="34"/>
      <c r="B130" s="35"/>
      <c r="C130" s="188" t="s">
        <v>158</v>
      </c>
      <c r="D130" s="188" t="s">
        <v>126</v>
      </c>
      <c r="E130" s="189" t="s">
        <v>159</v>
      </c>
      <c r="F130" s="190" t="s">
        <v>160</v>
      </c>
      <c r="G130" s="191" t="s">
        <v>161</v>
      </c>
      <c r="H130" s="192">
        <v>6</v>
      </c>
      <c r="I130" s="193"/>
      <c r="J130" s="194">
        <f t="shared" si="0"/>
        <v>0</v>
      </c>
      <c r="K130" s="195"/>
      <c r="L130" s="196"/>
      <c r="M130" s="197" t="s">
        <v>1</v>
      </c>
      <c r="N130" s="198" t="s">
        <v>40</v>
      </c>
      <c r="O130" s="71"/>
      <c r="P130" s="199">
        <f t="shared" si="1"/>
        <v>0</v>
      </c>
      <c r="Q130" s="199">
        <v>0</v>
      </c>
      <c r="R130" s="199">
        <f t="shared" si="2"/>
        <v>0</v>
      </c>
      <c r="S130" s="199">
        <v>0</v>
      </c>
      <c r="T130" s="20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129</v>
      </c>
      <c r="AT130" s="201" t="s">
        <v>126</v>
      </c>
      <c r="AU130" s="201" t="s">
        <v>85</v>
      </c>
      <c r="AY130" s="17" t="s">
        <v>124</v>
      </c>
      <c r="BE130" s="202">
        <f t="shared" si="4"/>
        <v>0</v>
      </c>
      <c r="BF130" s="202">
        <f t="shared" si="5"/>
        <v>0</v>
      </c>
      <c r="BG130" s="202">
        <f t="shared" si="6"/>
        <v>0</v>
      </c>
      <c r="BH130" s="202">
        <f t="shared" si="7"/>
        <v>0</v>
      </c>
      <c r="BI130" s="202">
        <f t="shared" si="8"/>
        <v>0</v>
      </c>
      <c r="BJ130" s="17" t="s">
        <v>83</v>
      </c>
      <c r="BK130" s="202">
        <f t="shared" si="9"/>
        <v>0</v>
      </c>
      <c r="BL130" s="17" t="s">
        <v>130</v>
      </c>
      <c r="BM130" s="201" t="s">
        <v>162</v>
      </c>
    </row>
    <row r="131" spans="1:65" s="13" customFormat="1">
      <c r="B131" s="203"/>
      <c r="C131" s="204"/>
      <c r="D131" s="205" t="s">
        <v>163</v>
      </c>
      <c r="E131" s="206" t="s">
        <v>1</v>
      </c>
      <c r="F131" s="207" t="s">
        <v>164</v>
      </c>
      <c r="G131" s="204"/>
      <c r="H131" s="206" t="s">
        <v>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163</v>
      </c>
      <c r="AU131" s="213" t="s">
        <v>85</v>
      </c>
      <c r="AV131" s="13" t="s">
        <v>83</v>
      </c>
      <c r="AW131" s="13" t="s">
        <v>32</v>
      </c>
      <c r="AX131" s="13" t="s">
        <v>75</v>
      </c>
      <c r="AY131" s="213" t="s">
        <v>124</v>
      </c>
    </row>
    <row r="132" spans="1:65" s="14" customFormat="1">
      <c r="B132" s="214"/>
      <c r="C132" s="215"/>
      <c r="D132" s="205" t="s">
        <v>163</v>
      </c>
      <c r="E132" s="216" t="s">
        <v>1</v>
      </c>
      <c r="F132" s="217" t="s">
        <v>134</v>
      </c>
      <c r="G132" s="215"/>
      <c r="H132" s="218">
        <v>3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163</v>
      </c>
      <c r="AU132" s="224" t="s">
        <v>85</v>
      </c>
      <c r="AV132" s="14" t="s">
        <v>85</v>
      </c>
      <c r="AW132" s="14" t="s">
        <v>32</v>
      </c>
      <c r="AX132" s="14" t="s">
        <v>75</v>
      </c>
      <c r="AY132" s="224" t="s">
        <v>124</v>
      </c>
    </row>
    <row r="133" spans="1:65" s="13" customFormat="1">
      <c r="B133" s="203"/>
      <c r="C133" s="204"/>
      <c r="D133" s="205" t="s">
        <v>163</v>
      </c>
      <c r="E133" s="206" t="s">
        <v>1</v>
      </c>
      <c r="F133" s="207" t="s">
        <v>165</v>
      </c>
      <c r="G133" s="204"/>
      <c r="H133" s="206" t="s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163</v>
      </c>
      <c r="AU133" s="213" t="s">
        <v>85</v>
      </c>
      <c r="AV133" s="13" t="s">
        <v>83</v>
      </c>
      <c r="AW133" s="13" t="s">
        <v>32</v>
      </c>
      <c r="AX133" s="13" t="s">
        <v>75</v>
      </c>
      <c r="AY133" s="213" t="s">
        <v>124</v>
      </c>
    </row>
    <row r="134" spans="1:65" s="14" customFormat="1">
      <c r="B134" s="214"/>
      <c r="C134" s="215"/>
      <c r="D134" s="205" t="s">
        <v>163</v>
      </c>
      <c r="E134" s="216" t="s">
        <v>1</v>
      </c>
      <c r="F134" s="217" t="s">
        <v>134</v>
      </c>
      <c r="G134" s="215"/>
      <c r="H134" s="218">
        <v>3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163</v>
      </c>
      <c r="AU134" s="224" t="s">
        <v>85</v>
      </c>
      <c r="AV134" s="14" t="s">
        <v>85</v>
      </c>
      <c r="AW134" s="14" t="s">
        <v>32</v>
      </c>
      <c r="AX134" s="14" t="s">
        <v>75</v>
      </c>
      <c r="AY134" s="224" t="s">
        <v>124</v>
      </c>
    </row>
    <row r="135" spans="1:65" s="15" customFormat="1">
      <c r="B135" s="225"/>
      <c r="C135" s="226"/>
      <c r="D135" s="205" t="s">
        <v>163</v>
      </c>
      <c r="E135" s="227" t="s">
        <v>1</v>
      </c>
      <c r="F135" s="228" t="s">
        <v>166</v>
      </c>
      <c r="G135" s="226"/>
      <c r="H135" s="229">
        <v>6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AT135" s="235" t="s">
        <v>163</v>
      </c>
      <c r="AU135" s="235" t="s">
        <v>85</v>
      </c>
      <c r="AV135" s="15" t="s">
        <v>130</v>
      </c>
      <c r="AW135" s="15" t="s">
        <v>32</v>
      </c>
      <c r="AX135" s="15" t="s">
        <v>83</v>
      </c>
      <c r="AY135" s="235" t="s">
        <v>124</v>
      </c>
    </row>
    <row r="136" spans="1:65" s="2" customFormat="1" ht="24.2" customHeight="1">
      <c r="A136" s="34"/>
      <c r="B136" s="35"/>
      <c r="C136" s="188" t="s">
        <v>167</v>
      </c>
      <c r="D136" s="188" t="s">
        <v>126</v>
      </c>
      <c r="E136" s="189" t="s">
        <v>168</v>
      </c>
      <c r="F136" s="190" t="s">
        <v>169</v>
      </c>
      <c r="G136" s="191" t="s">
        <v>128</v>
      </c>
      <c r="H136" s="192">
        <v>1</v>
      </c>
      <c r="I136" s="193"/>
      <c r="J136" s="194">
        <f t="shared" ref="J136:J146" si="10">ROUND(I136*H136,2)</f>
        <v>0</v>
      </c>
      <c r="K136" s="195"/>
      <c r="L136" s="196"/>
      <c r="M136" s="197" t="s">
        <v>1</v>
      </c>
      <c r="N136" s="198" t="s">
        <v>40</v>
      </c>
      <c r="O136" s="71"/>
      <c r="P136" s="199">
        <f t="shared" ref="P136:P146" si="11">O136*H136</f>
        <v>0</v>
      </c>
      <c r="Q136" s="199">
        <v>0</v>
      </c>
      <c r="R136" s="199">
        <f t="shared" ref="R136:R146" si="12">Q136*H136</f>
        <v>0</v>
      </c>
      <c r="S136" s="199">
        <v>0</v>
      </c>
      <c r="T136" s="200">
        <f t="shared" ref="T136:T146" si="1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129</v>
      </c>
      <c r="AT136" s="201" t="s">
        <v>126</v>
      </c>
      <c r="AU136" s="201" t="s">
        <v>85</v>
      </c>
      <c r="AY136" s="17" t="s">
        <v>124</v>
      </c>
      <c r="BE136" s="202">
        <f t="shared" ref="BE136:BE146" si="14">IF(N136="základní",J136,0)</f>
        <v>0</v>
      </c>
      <c r="BF136" s="202">
        <f t="shared" ref="BF136:BF146" si="15">IF(N136="snížená",J136,0)</f>
        <v>0</v>
      </c>
      <c r="BG136" s="202">
        <f t="shared" ref="BG136:BG146" si="16">IF(N136="zákl. přenesená",J136,0)</f>
        <v>0</v>
      </c>
      <c r="BH136" s="202">
        <f t="shared" ref="BH136:BH146" si="17">IF(N136="sníž. přenesená",J136,0)</f>
        <v>0</v>
      </c>
      <c r="BI136" s="202">
        <f t="shared" ref="BI136:BI146" si="18">IF(N136="nulová",J136,0)</f>
        <v>0</v>
      </c>
      <c r="BJ136" s="17" t="s">
        <v>83</v>
      </c>
      <c r="BK136" s="202">
        <f t="shared" ref="BK136:BK146" si="19">ROUND(I136*H136,2)</f>
        <v>0</v>
      </c>
      <c r="BL136" s="17" t="s">
        <v>130</v>
      </c>
      <c r="BM136" s="201" t="s">
        <v>170</v>
      </c>
    </row>
    <row r="137" spans="1:65" s="2" customFormat="1" ht="49.15" customHeight="1">
      <c r="A137" s="34"/>
      <c r="B137" s="35"/>
      <c r="C137" s="188" t="s">
        <v>171</v>
      </c>
      <c r="D137" s="188" t="s">
        <v>126</v>
      </c>
      <c r="E137" s="189" t="s">
        <v>172</v>
      </c>
      <c r="F137" s="190" t="s">
        <v>173</v>
      </c>
      <c r="G137" s="191" t="s">
        <v>128</v>
      </c>
      <c r="H137" s="192">
        <v>1</v>
      </c>
      <c r="I137" s="193"/>
      <c r="J137" s="194">
        <f t="shared" si="10"/>
        <v>0</v>
      </c>
      <c r="K137" s="195"/>
      <c r="L137" s="196"/>
      <c r="M137" s="197" t="s">
        <v>1</v>
      </c>
      <c r="N137" s="198" t="s">
        <v>40</v>
      </c>
      <c r="O137" s="71"/>
      <c r="P137" s="199">
        <f t="shared" si="11"/>
        <v>0</v>
      </c>
      <c r="Q137" s="199">
        <v>0</v>
      </c>
      <c r="R137" s="199">
        <f t="shared" si="12"/>
        <v>0</v>
      </c>
      <c r="S137" s="199">
        <v>0</v>
      </c>
      <c r="T137" s="200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129</v>
      </c>
      <c r="AT137" s="201" t="s">
        <v>126</v>
      </c>
      <c r="AU137" s="201" t="s">
        <v>85</v>
      </c>
      <c r="AY137" s="17" t="s">
        <v>124</v>
      </c>
      <c r="BE137" s="202">
        <f t="shared" si="14"/>
        <v>0</v>
      </c>
      <c r="BF137" s="202">
        <f t="shared" si="15"/>
        <v>0</v>
      </c>
      <c r="BG137" s="202">
        <f t="shared" si="16"/>
        <v>0</v>
      </c>
      <c r="BH137" s="202">
        <f t="shared" si="17"/>
        <v>0</v>
      </c>
      <c r="BI137" s="202">
        <f t="shared" si="18"/>
        <v>0</v>
      </c>
      <c r="BJ137" s="17" t="s">
        <v>83</v>
      </c>
      <c r="BK137" s="202">
        <f t="shared" si="19"/>
        <v>0</v>
      </c>
      <c r="BL137" s="17" t="s">
        <v>130</v>
      </c>
      <c r="BM137" s="201" t="s">
        <v>174</v>
      </c>
    </row>
    <row r="138" spans="1:65" s="2" customFormat="1" ht="24.2" customHeight="1">
      <c r="A138" s="34"/>
      <c r="B138" s="35"/>
      <c r="C138" s="188" t="s">
        <v>175</v>
      </c>
      <c r="D138" s="188" t="s">
        <v>126</v>
      </c>
      <c r="E138" s="189" t="s">
        <v>176</v>
      </c>
      <c r="F138" s="190" t="s">
        <v>177</v>
      </c>
      <c r="G138" s="191" t="s">
        <v>161</v>
      </c>
      <c r="H138" s="192">
        <v>1</v>
      </c>
      <c r="I138" s="193"/>
      <c r="J138" s="194">
        <f t="shared" si="10"/>
        <v>0</v>
      </c>
      <c r="K138" s="195"/>
      <c r="L138" s="196"/>
      <c r="M138" s="197" t="s">
        <v>1</v>
      </c>
      <c r="N138" s="198" t="s">
        <v>40</v>
      </c>
      <c r="O138" s="71"/>
      <c r="P138" s="199">
        <f t="shared" si="11"/>
        <v>0</v>
      </c>
      <c r="Q138" s="199">
        <v>0</v>
      </c>
      <c r="R138" s="199">
        <f t="shared" si="12"/>
        <v>0</v>
      </c>
      <c r="S138" s="199">
        <v>0</v>
      </c>
      <c r="T138" s="200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129</v>
      </c>
      <c r="AT138" s="201" t="s">
        <v>126</v>
      </c>
      <c r="AU138" s="201" t="s">
        <v>85</v>
      </c>
      <c r="AY138" s="17" t="s">
        <v>124</v>
      </c>
      <c r="BE138" s="202">
        <f t="shared" si="14"/>
        <v>0</v>
      </c>
      <c r="BF138" s="202">
        <f t="shared" si="15"/>
        <v>0</v>
      </c>
      <c r="BG138" s="202">
        <f t="shared" si="16"/>
        <v>0</v>
      </c>
      <c r="BH138" s="202">
        <f t="shared" si="17"/>
        <v>0</v>
      </c>
      <c r="BI138" s="202">
        <f t="shared" si="18"/>
        <v>0</v>
      </c>
      <c r="BJ138" s="17" t="s">
        <v>83</v>
      </c>
      <c r="BK138" s="202">
        <f t="shared" si="19"/>
        <v>0</v>
      </c>
      <c r="BL138" s="17" t="s">
        <v>130</v>
      </c>
      <c r="BM138" s="201" t="s">
        <v>178</v>
      </c>
    </row>
    <row r="139" spans="1:65" s="2" customFormat="1" ht="14.45" customHeight="1">
      <c r="A139" s="34"/>
      <c r="B139" s="35"/>
      <c r="C139" s="188" t="s">
        <v>179</v>
      </c>
      <c r="D139" s="188" t="s">
        <v>126</v>
      </c>
      <c r="E139" s="189" t="s">
        <v>180</v>
      </c>
      <c r="F139" s="190" t="s">
        <v>181</v>
      </c>
      <c r="G139" s="191" t="s">
        <v>128</v>
      </c>
      <c r="H139" s="192">
        <v>1</v>
      </c>
      <c r="I139" s="193"/>
      <c r="J139" s="194">
        <f t="shared" si="10"/>
        <v>0</v>
      </c>
      <c r="K139" s="195"/>
      <c r="L139" s="196"/>
      <c r="M139" s="197" t="s">
        <v>1</v>
      </c>
      <c r="N139" s="198" t="s">
        <v>40</v>
      </c>
      <c r="O139" s="71"/>
      <c r="P139" s="199">
        <f t="shared" si="11"/>
        <v>0</v>
      </c>
      <c r="Q139" s="199">
        <v>0</v>
      </c>
      <c r="R139" s="199">
        <f t="shared" si="12"/>
        <v>0</v>
      </c>
      <c r="S139" s="199">
        <v>0</v>
      </c>
      <c r="T139" s="200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1" t="s">
        <v>129</v>
      </c>
      <c r="AT139" s="201" t="s">
        <v>126</v>
      </c>
      <c r="AU139" s="201" t="s">
        <v>85</v>
      </c>
      <c r="AY139" s="17" t="s">
        <v>124</v>
      </c>
      <c r="BE139" s="202">
        <f t="shared" si="14"/>
        <v>0</v>
      </c>
      <c r="BF139" s="202">
        <f t="shared" si="15"/>
        <v>0</v>
      </c>
      <c r="BG139" s="202">
        <f t="shared" si="16"/>
        <v>0</v>
      </c>
      <c r="BH139" s="202">
        <f t="shared" si="17"/>
        <v>0</v>
      </c>
      <c r="BI139" s="202">
        <f t="shared" si="18"/>
        <v>0</v>
      </c>
      <c r="BJ139" s="17" t="s">
        <v>83</v>
      </c>
      <c r="BK139" s="202">
        <f t="shared" si="19"/>
        <v>0</v>
      </c>
      <c r="BL139" s="17" t="s">
        <v>130</v>
      </c>
      <c r="BM139" s="201" t="s">
        <v>182</v>
      </c>
    </row>
    <row r="140" spans="1:65" s="2" customFormat="1" ht="24.2" customHeight="1">
      <c r="A140" s="34"/>
      <c r="B140" s="35"/>
      <c r="C140" s="188" t="s">
        <v>8</v>
      </c>
      <c r="D140" s="188" t="s">
        <v>126</v>
      </c>
      <c r="E140" s="189" t="s">
        <v>183</v>
      </c>
      <c r="F140" s="190" t="s">
        <v>184</v>
      </c>
      <c r="G140" s="191" t="s">
        <v>128</v>
      </c>
      <c r="H140" s="192">
        <v>1</v>
      </c>
      <c r="I140" s="193"/>
      <c r="J140" s="194">
        <f t="shared" si="10"/>
        <v>0</v>
      </c>
      <c r="K140" s="195"/>
      <c r="L140" s="196"/>
      <c r="M140" s="197" t="s">
        <v>1</v>
      </c>
      <c r="N140" s="198" t="s">
        <v>40</v>
      </c>
      <c r="O140" s="71"/>
      <c r="P140" s="199">
        <f t="shared" si="11"/>
        <v>0</v>
      </c>
      <c r="Q140" s="199">
        <v>0</v>
      </c>
      <c r="R140" s="199">
        <f t="shared" si="12"/>
        <v>0</v>
      </c>
      <c r="S140" s="199">
        <v>0</v>
      </c>
      <c r="T140" s="200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129</v>
      </c>
      <c r="AT140" s="201" t="s">
        <v>126</v>
      </c>
      <c r="AU140" s="201" t="s">
        <v>85</v>
      </c>
      <c r="AY140" s="17" t="s">
        <v>124</v>
      </c>
      <c r="BE140" s="202">
        <f t="shared" si="14"/>
        <v>0</v>
      </c>
      <c r="BF140" s="202">
        <f t="shared" si="15"/>
        <v>0</v>
      </c>
      <c r="BG140" s="202">
        <f t="shared" si="16"/>
        <v>0</v>
      </c>
      <c r="BH140" s="202">
        <f t="shared" si="17"/>
        <v>0</v>
      </c>
      <c r="BI140" s="202">
        <f t="shared" si="18"/>
        <v>0</v>
      </c>
      <c r="BJ140" s="17" t="s">
        <v>83</v>
      </c>
      <c r="BK140" s="202">
        <f t="shared" si="19"/>
        <v>0</v>
      </c>
      <c r="BL140" s="17" t="s">
        <v>130</v>
      </c>
      <c r="BM140" s="201" t="s">
        <v>185</v>
      </c>
    </row>
    <row r="141" spans="1:65" s="2" customFormat="1" ht="14.45" customHeight="1">
      <c r="A141" s="34"/>
      <c r="B141" s="35"/>
      <c r="C141" s="188" t="s">
        <v>186</v>
      </c>
      <c r="D141" s="188" t="s">
        <v>126</v>
      </c>
      <c r="E141" s="189" t="s">
        <v>187</v>
      </c>
      <c r="F141" s="190" t="s">
        <v>188</v>
      </c>
      <c r="G141" s="191" t="s">
        <v>128</v>
      </c>
      <c r="H141" s="192">
        <v>1</v>
      </c>
      <c r="I141" s="193"/>
      <c r="J141" s="194">
        <f t="shared" si="10"/>
        <v>0</v>
      </c>
      <c r="K141" s="195"/>
      <c r="L141" s="196"/>
      <c r="M141" s="197" t="s">
        <v>1</v>
      </c>
      <c r="N141" s="198" t="s">
        <v>40</v>
      </c>
      <c r="O141" s="71"/>
      <c r="P141" s="199">
        <f t="shared" si="11"/>
        <v>0</v>
      </c>
      <c r="Q141" s="199">
        <v>0</v>
      </c>
      <c r="R141" s="199">
        <f t="shared" si="12"/>
        <v>0</v>
      </c>
      <c r="S141" s="199">
        <v>0</v>
      </c>
      <c r="T141" s="200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129</v>
      </c>
      <c r="AT141" s="201" t="s">
        <v>126</v>
      </c>
      <c r="AU141" s="201" t="s">
        <v>85</v>
      </c>
      <c r="AY141" s="17" t="s">
        <v>124</v>
      </c>
      <c r="BE141" s="202">
        <f t="shared" si="14"/>
        <v>0</v>
      </c>
      <c r="BF141" s="202">
        <f t="shared" si="15"/>
        <v>0</v>
      </c>
      <c r="BG141" s="202">
        <f t="shared" si="16"/>
        <v>0</v>
      </c>
      <c r="BH141" s="202">
        <f t="shared" si="17"/>
        <v>0</v>
      </c>
      <c r="BI141" s="202">
        <f t="shared" si="18"/>
        <v>0</v>
      </c>
      <c r="BJ141" s="17" t="s">
        <v>83</v>
      </c>
      <c r="BK141" s="202">
        <f t="shared" si="19"/>
        <v>0</v>
      </c>
      <c r="BL141" s="17" t="s">
        <v>130</v>
      </c>
      <c r="BM141" s="201" t="s">
        <v>189</v>
      </c>
    </row>
    <row r="142" spans="1:65" s="2" customFormat="1" ht="14.45" customHeight="1">
      <c r="A142" s="34"/>
      <c r="B142" s="35"/>
      <c r="C142" s="188" t="s">
        <v>190</v>
      </c>
      <c r="D142" s="188" t="s">
        <v>126</v>
      </c>
      <c r="E142" s="189" t="s">
        <v>191</v>
      </c>
      <c r="F142" s="190" t="s">
        <v>192</v>
      </c>
      <c r="G142" s="191" t="s">
        <v>128</v>
      </c>
      <c r="H142" s="192">
        <v>1</v>
      </c>
      <c r="I142" s="193"/>
      <c r="J142" s="194">
        <f t="shared" si="10"/>
        <v>0</v>
      </c>
      <c r="K142" s="195"/>
      <c r="L142" s="196"/>
      <c r="M142" s="197" t="s">
        <v>1</v>
      </c>
      <c r="N142" s="198" t="s">
        <v>40</v>
      </c>
      <c r="O142" s="71"/>
      <c r="P142" s="199">
        <f t="shared" si="11"/>
        <v>0</v>
      </c>
      <c r="Q142" s="199">
        <v>0</v>
      </c>
      <c r="R142" s="199">
        <f t="shared" si="12"/>
        <v>0</v>
      </c>
      <c r="S142" s="199">
        <v>0</v>
      </c>
      <c r="T142" s="200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129</v>
      </c>
      <c r="AT142" s="201" t="s">
        <v>126</v>
      </c>
      <c r="AU142" s="201" t="s">
        <v>85</v>
      </c>
      <c r="AY142" s="17" t="s">
        <v>124</v>
      </c>
      <c r="BE142" s="202">
        <f t="shared" si="14"/>
        <v>0</v>
      </c>
      <c r="BF142" s="202">
        <f t="shared" si="15"/>
        <v>0</v>
      </c>
      <c r="BG142" s="202">
        <f t="shared" si="16"/>
        <v>0</v>
      </c>
      <c r="BH142" s="202">
        <f t="shared" si="17"/>
        <v>0</v>
      </c>
      <c r="BI142" s="202">
        <f t="shared" si="18"/>
        <v>0</v>
      </c>
      <c r="BJ142" s="17" t="s">
        <v>83</v>
      </c>
      <c r="BK142" s="202">
        <f t="shared" si="19"/>
        <v>0</v>
      </c>
      <c r="BL142" s="17" t="s">
        <v>130</v>
      </c>
      <c r="BM142" s="201" t="s">
        <v>193</v>
      </c>
    </row>
    <row r="143" spans="1:65" s="2" customFormat="1" ht="14.45" customHeight="1">
      <c r="A143" s="34"/>
      <c r="B143" s="35"/>
      <c r="C143" s="188" t="s">
        <v>194</v>
      </c>
      <c r="D143" s="188" t="s">
        <v>126</v>
      </c>
      <c r="E143" s="189" t="s">
        <v>195</v>
      </c>
      <c r="F143" s="190" t="s">
        <v>196</v>
      </c>
      <c r="G143" s="191" t="s">
        <v>128</v>
      </c>
      <c r="H143" s="192">
        <v>1</v>
      </c>
      <c r="I143" s="193"/>
      <c r="J143" s="194">
        <f t="shared" si="10"/>
        <v>0</v>
      </c>
      <c r="K143" s="195"/>
      <c r="L143" s="196"/>
      <c r="M143" s="197" t="s">
        <v>1</v>
      </c>
      <c r="N143" s="198" t="s">
        <v>40</v>
      </c>
      <c r="O143" s="71"/>
      <c r="P143" s="199">
        <f t="shared" si="11"/>
        <v>0</v>
      </c>
      <c r="Q143" s="199">
        <v>0</v>
      </c>
      <c r="R143" s="199">
        <f t="shared" si="12"/>
        <v>0</v>
      </c>
      <c r="S143" s="199">
        <v>0</v>
      </c>
      <c r="T143" s="200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129</v>
      </c>
      <c r="AT143" s="201" t="s">
        <v>126</v>
      </c>
      <c r="AU143" s="201" t="s">
        <v>85</v>
      </c>
      <c r="AY143" s="17" t="s">
        <v>124</v>
      </c>
      <c r="BE143" s="202">
        <f t="shared" si="14"/>
        <v>0</v>
      </c>
      <c r="BF143" s="202">
        <f t="shared" si="15"/>
        <v>0</v>
      </c>
      <c r="BG143" s="202">
        <f t="shared" si="16"/>
        <v>0</v>
      </c>
      <c r="BH143" s="202">
        <f t="shared" si="17"/>
        <v>0</v>
      </c>
      <c r="BI143" s="202">
        <f t="shared" si="18"/>
        <v>0</v>
      </c>
      <c r="BJ143" s="17" t="s">
        <v>83</v>
      </c>
      <c r="BK143" s="202">
        <f t="shared" si="19"/>
        <v>0</v>
      </c>
      <c r="BL143" s="17" t="s">
        <v>130</v>
      </c>
      <c r="BM143" s="201" t="s">
        <v>197</v>
      </c>
    </row>
    <row r="144" spans="1:65" s="2" customFormat="1" ht="24.2" customHeight="1">
      <c r="A144" s="34"/>
      <c r="B144" s="35"/>
      <c r="C144" s="188" t="s">
        <v>198</v>
      </c>
      <c r="D144" s="188" t="s">
        <v>126</v>
      </c>
      <c r="E144" s="189" t="s">
        <v>199</v>
      </c>
      <c r="F144" s="190" t="s">
        <v>200</v>
      </c>
      <c r="G144" s="191" t="s">
        <v>128</v>
      </c>
      <c r="H144" s="192">
        <v>1</v>
      </c>
      <c r="I144" s="193"/>
      <c r="J144" s="194">
        <f t="shared" si="10"/>
        <v>0</v>
      </c>
      <c r="K144" s="195"/>
      <c r="L144" s="196"/>
      <c r="M144" s="197" t="s">
        <v>1</v>
      </c>
      <c r="N144" s="198" t="s">
        <v>40</v>
      </c>
      <c r="O144" s="71"/>
      <c r="P144" s="199">
        <f t="shared" si="11"/>
        <v>0</v>
      </c>
      <c r="Q144" s="199">
        <v>0</v>
      </c>
      <c r="R144" s="199">
        <f t="shared" si="12"/>
        <v>0</v>
      </c>
      <c r="S144" s="199">
        <v>0</v>
      </c>
      <c r="T144" s="200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129</v>
      </c>
      <c r="AT144" s="201" t="s">
        <v>126</v>
      </c>
      <c r="AU144" s="201" t="s">
        <v>85</v>
      </c>
      <c r="AY144" s="17" t="s">
        <v>124</v>
      </c>
      <c r="BE144" s="202">
        <f t="shared" si="14"/>
        <v>0</v>
      </c>
      <c r="BF144" s="202">
        <f t="shared" si="15"/>
        <v>0</v>
      </c>
      <c r="BG144" s="202">
        <f t="shared" si="16"/>
        <v>0</v>
      </c>
      <c r="BH144" s="202">
        <f t="shared" si="17"/>
        <v>0</v>
      </c>
      <c r="BI144" s="202">
        <f t="shared" si="18"/>
        <v>0</v>
      </c>
      <c r="BJ144" s="17" t="s">
        <v>83</v>
      </c>
      <c r="BK144" s="202">
        <f t="shared" si="19"/>
        <v>0</v>
      </c>
      <c r="BL144" s="17" t="s">
        <v>130</v>
      </c>
      <c r="BM144" s="201" t="s">
        <v>201</v>
      </c>
    </row>
    <row r="145" spans="1:65" s="2" customFormat="1" ht="24.2" customHeight="1">
      <c r="A145" s="34"/>
      <c r="B145" s="35"/>
      <c r="C145" s="188" t="s">
        <v>202</v>
      </c>
      <c r="D145" s="188" t="s">
        <v>126</v>
      </c>
      <c r="E145" s="189" t="s">
        <v>203</v>
      </c>
      <c r="F145" s="190" t="s">
        <v>204</v>
      </c>
      <c r="G145" s="191" t="s">
        <v>128</v>
      </c>
      <c r="H145" s="192">
        <v>1</v>
      </c>
      <c r="I145" s="193"/>
      <c r="J145" s="194">
        <f t="shared" si="10"/>
        <v>0</v>
      </c>
      <c r="K145" s="195"/>
      <c r="L145" s="196"/>
      <c r="M145" s="197" t="s">
        <v>1</v>
      </c>
      <c r="N145" s="198" t="s">
        <v>40</v>
      </c>
      <c r="O145" s="71"/>
      <c r="P145" s="199">
        <f t="shared" si="11"/>
        <v>0</v>
      </c>
      <c r="Q145" s="199">
        <v>0</v>
      </c>
      <c r="R145" s="199">
        <f t="shared" si="12"/>
        <v>0</v>
      </c>
      <c r="S145" s="199">
        <v>0</v>
      </c>
      <c r="T145" s="200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129</v>
      </c>
      <c r="AT145" s="201" t="s">
        <v>126</v>
      </c>
      <c r="AU145" s="201" t="s">
        <v>85</v>
      </c>
      <c r="AY145" s="17" t="s">
        <v>124</v>
      </c>
      <c r="BE145" s="202">
        <f t="shared" si="14"/>
        <v>0</v>
      </c>
      <c r="BF145" s="202">
        <f t="shared" si="15"/>
        <v>0</v>
      </c>
      <c r="BG145" s="202">
        <f t="shared" si="16"/>
        <v>0</v>
      </c>
      <c r="BH145" s="202">
        <f t="shared" si="17"/>
        <v>0</v>
      </c>
      <c r="BI145" s="202">
        <f t="shared" si="18"/>
        <v>0</v>
      </c>
      <c r="BJ145" s="17" t="s">
        <v>83</v>
      </c>
      <c r="BK145" s="202">
        <f t="shared" si="19"/>
        <v>0</v>
      </c>
      <c r="BL145" s="17" t="s">
        <v>130</v>
      </c>
      <c r="BM145" s="201" t="s">
        <v>205</v>
      </c>
    </row>
    <row r="146" spans="1:65" s="2" customFormat="1" ht="24.2" customHeight="1">
      <c r="A146" s="34"/>
      <c r="B146" s="35"/>
      <c r="C146" s="236" t="s">
        <v>7</v>
      </c>
      <c r="D146" s="236" t="s">
        <v>206</v>
      </c>
      <c r="E146" s="237" t="s">
        <v>207</v>
      </c>
      <c r="F146" s="238" t="s">
        <v>208</v>
      </c>
      <c r="G146" s="239" t="s">
        <v>96</v>
      </c>
      <c r="H146" s="240">
        <v>134</v>
      </c>
      <c r="I146" s="241"/>
      <c r="J146" s="242">
        <f t="shared" si="10"/>
        <v>0</v>
      </c>
      <c r="K146" s="243"/>
      <c r="L146" s="39"/>
      <c r="M146" s="244" t="s">
        <v>1</v>
      </c>
      <c r="N146" s="245" t="s">
        <v>40</v>
      </c>
      <c r="O146" s="71"/>
      <c r="P146" s="199">
        <f t="shared" si="11"/>
        <v>0</v>
      </c>
      <c r="Q146" s="199">
        <v>1.4999999999999999E-4</v>
      </c>
      <c r="R146" s="199">
        <f t="shared" si="12"/>
        <v>2.01E-2</v>
      </c>
      <c r="S146" s="199">
        <v>0</v>
      </c>
      <c r="T146" s="200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130</v>
      </c>
      <c r="AT146" s="201" t="s">
        <v>206</v>
      </c>
      <c r="AU146" s="201" t="s">
        <v>85</v>
      </c>
      <c r="AY146" s="17" t="s">
        <v>124</v>
      </c>
      <c r="BE146" s="202">
        <f t="shared" si="14"/>
        <v>0</v>
      </c>
      <c r="BF146" s="202">
        <f t="shared" si="15"/>
        <v>0</v>
      </c>
      <c r="BG146" s="202">
        <f t="shared" si="16"/>
        <v>0</v>
      </c>
      <c r="BH146" s="202">
        <f t="shared" si="17"/>
        <v>0</v>
      </c>
      <c r="BI146" s="202">
        <f t="shared" si="18"/>
        <v>0</v>
      </c>
      <c r="BJ146" s="17" t="s">
        <v>83</v>
      </c>
      <c r="BK146" s="202">
        <f t="shared" si="19"/>
        <v>0</v>
      </c>
      <c r="BL146" s="17" t="s">
        <v>130</v>
      </c>
      <c r="BM146" s="201" t="s">
        <v>209</v>
      </c>
    </row>
    <row r="147" spans="1:65" s="13" customFormat="1">
      <c r="B147" s="203"/>
      <c r="C147" s="204"/>
      <c r="D147" s="205" t="s">
        <v>163</v>
      </c>
      <c r="E147" s="206" t="s">
        <v>1</v>
      </c>
      <c r="F147" s="207" t="s">
        <v>210</v>
      </c>
      <c r="G147" s="204"/>
      <c r="H147" s="206" t="s">
        <v>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163</v>
      </c>
      <c r="AU147" s="213" t="s">
        <v>85</v>
      </c>
      <c r="AV147" s="13" t="s">
        <v>83</v>
      </c>
      <c r="AW147" s="13" t="s">
        <v>32</v>
      </c>
      <c r="AX147" s="13" t="s">
        <v>75</v>
      </c>
      <c r="AY147" s="213" t="s">
        <v>124</v>
      </c>
    </row>
    <row r="148" spans="1:65" s="14" customFormat="1">
      <c r="B148" s="214"/>
      <c r="C148" s="215"/>
      <c r="D148" s="205" t="s">
        <v>163</v>
      </c>
      <c r="E148" s="216" t="s">
        <v>95</v>
      </c>
      <c r="F148" s="217" t="s">
        <v>97</v>
      </c>
      <c r="G148" s="215"/>
      <c r="H148" s="218">
        <v>134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163</v>
      </c>
      <c r="AU148" s="224" t="s">
        <v>85</v>
      </c>
      <c r="AV148" s="14" t="s">
        <v>85</v>
      </c>
      <c r="AW148" s="14" t="s">
        <v>32</v>
      </c>
      <c r="AX148" s="14" t="s">
        <v>83</v>
      </c>
      <c r="AY148" s="224" t="s">
        <v>124</v>
      </c>
    </row>
    <row r="149" spans="1:65" s="2" customFormat="1" ht="24.2" customHeight="1">
      <c r="A149" s="34"/>
      <c r="B149" s="35"/>
      <c r="C149" s="236" t="s">
        <v>211</v>
      </c>
      <c r="D149" s="236" t="s">
        <v>206</v>
      </c>
      <c r="E149" s="237" t="s">
        <v>212</v>
      </c>
      <c r="F149" s="238" t="s">
        <v>213</v>
      </c>
      <c r="G149" s="239" t="s">
        <v>96</v>
      </c>
      <c r="H149" s="240">
        <v>134</v>
      </c>
      <c r="I149" s="241"/>
      <c r="J149" s="242">
        <f>ROUND(I149*H149,2)</f>
        <v>0</v>
      </c>
      <c r="K149" s="243"/>
      <c r="L149" s="39"/>
      <c r="M149" s="244" t="s">
        <v>1</v>
      </c>
      <c r="N149" s="245" t="s">
        <v>40</v>
      </c>
      <c r="O149" s="7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1" t="s">
        <v>130</v>
      </c>
      <c r="AT149" s="201" t="s">
        <v>206</v>
      </c>
      <c r="AU149" s="201" t="s">
        <v>85</v>
      </c>
      <c r="AY149" s="17" t="s">
        <v>124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" t="s">
        <v>83</v>
      </c>
      <c r="BK149" s="202">
        <f>ROUND(I149*H149,2)</f>
        <v>0</v>
      </c>
      <c r="BL149" s="17" t="s">
        <v>130</v>
      </c>
      <c r="BM149" s="201" t="s">
        <v>214</v>
      </c>
    </row>
    <row r="150" spans="1:65" s="14" customFormat="1">
      <c r="B150" s="214"/>
      <c r="C150" s="215"/>
      <c r="D150" s="205" t="s">
        <v>163</v>
      </c>
      <c r="E150" s="216" t="s">
        <v>1</v>
      </c>
      <c r="F150" s="217" t="s">
        <v>95</v>
      </c>
      <c r="G150" s="215"/>
      <c r="H150" s="218">
        <v>134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163</v>
      </c>
      <c r="AU150" s="224" t="s">
        <v>85</v>
      </c>
      <c r="AV150" s="14" t="s">
        <v>85</v>
      </c>
      <c r="AW150" s="14" t="s">
        <v>32</v>
      </c>
      <c r="AX150" s="14" t="s">
        <v>83</v>
      </c>
      <c r="AY150" s="224" t="s">
        <v>124</v>
      </c>
    </row>
    <row r="151" spans="1:65" s="2" customFormat="1" ht="24.2" customHeight="1">
      <c r="A151" s="34"/>
      <c r="B151" s="35"/>
      <c r="C151" s="236" t="s">
        <v>215</v>
      </c>
      <c r="D151" s="236" t="s">
        <v>206</v>
      </c>
      <c r="E151" s="237" t="s">
        <v>216</v>
      </c>
      <c r="F151" s="238" t="s">
        <v>217</v>
      </c>
      <c r="G151" s="239" t="s">
        <v>128</v>
      </c>
      <c r="H151" s="240">
        <v>1</v>
      </c>
      <c r="I151" s="241"/>
      <c r="J151" s="242">
        <f>ROUND(I151*H151,2)</f>
        <v>0</v>
      </c>
      <c r="K151" s="243"/>
      <c r="L151" s="39"/>
      <c r="M151" s="246" t="s">
        <v>1</v>
      </c>
      <c r="N151" s="247" t="s">
        <v>40</v>
      </c>
      <c r="O151" s="248"/>
      <c r="P151" s="249">
        <f>O151*H151</f>
        <v>0</v>
      </c>
      <c r="Q151" s="249">
        <v>0</v>
      </c>
      <c r="R151" s="249">
        <f>Q151*H151</f>
        <v>0</v>
      </c>
      <c r="S151" s="249">
        <v>0</v>
      </c>
      <c r="T151" s="25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130</v>
      </c>
      <c r="AT151" s="201" t="s">
        <v>206</v>
      </c>
      <c r="AU151" s="201" t="s">
        <v>85</v>
      </c>
      <c r="AY151" s="17" t="s">
        <v>124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" t="s">
        <v>83</v>
      </c>
      <c r="BK151" s="202">
        <f>ROUND(I151*H151,2)</f>
        <v>0</v>
      </c>
      <c r="BL151" s="17" t="s">
        <v>130</v>
      </c>
      <c r="BM151" s="201" t="s">
        <v>218</v>
      </c>
    </row>
    <row r="152" spans="1:65" s="2" customFormat="1" ht="6.95" customHeight="1">
      <c r="A152" s="34"/>
      <c r="B152" s="54"/>
      <c r="C152" s="55"/>
      <c r="D152" s="55"/>
      <c r="E152" s="55"/>
      <c r="F152" s="55"/>
      <c r="G152" s="55"/>
      <c r="H152" s="55"/>
      <c r="I152" s="55"/>
      <c r="J152" s="55"/>
      <c r="K152" s="55"/>
      <c r="L152" s="39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password="CA23" sheet="1" objects="1" scenarios="1"/>
  <autoFilter ref="C117:K15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43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2.1640625" style="1" customWidth="1"/>
    <col min="13" max="21" width="12.1640625" style="1" hidden="1" customWidth="1"/>
    <col min="22" max="22" width="12.16406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88</v>
      </c>
      <c r="AZ2" s="108" t="s">
        <v>219</v>
      </c>
      <c r="BA2" s="108" t="s">
        <v>219</v>
      </c>
      <c r="BB2" s="108" t="s">
        <v>220</v>
      </c>
      <c r="BC2" s="108" t="s">
        <v>221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222</v>
      </c>
      <c r="BA3" s="108" t="s">
        <v>222</v>
      </c>
      <c r="BB3" s="108" t="s">
        <v>223</v>
      </c>
      <c r="BC3" s="108" t="s">
        <v>224</v>
      </c>
      <c r="BD3" s="108" t="s">
        <v>85</v>
      </c>
    </row>
    <row r="4" spans="1:5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  <c r="AZ4" s="108" t="s">
        <v>225</v>
      </c>
      <c r="BA4" s="108" t="s">
        <v>225</v>
      </c>
      <c r="BB4" s="108" t="s">
        <v>223</v>
      </c>
      <c r="BC4" s="108" t="s">
        <v>130</v>
      </c>
      <c r="BD4" s="108" t="s">
        <v>85</v>
      </c>
    </row>
    <row r="5" spans="1:56" s="1" customFormat="1" ht="6.95" customHeight="1">
      <c r="B5" s="20"/>
      <c r="L5" s="20"/>
      <c r="AZ5" s="108" t="s">
        <v>226</v>
      </c>
      <c r="BA5" s="108" t="s">
        <v>226</v>
      </c>
      <c r="BB5" s="108" t="s">
        <v>223</v>
      </c>
      <c r="BC5" s="108" t="s">
        <v>227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228</v>
      </c>
      <c r="BA6" s="108" t="s">
        <v>228</v>
      </c>
      <c r="BB6" s="108" t="s">
        <v>229</v>
      </c>
      <c r="BC6" s="108" t="s">
        <v>230</v>
      </c>
      <c r="BD6" s="108" t="s">
        <v>85</v>
      </c>
    </row>
    <row r="7" spans="1:56" s="1" customFormat="1" ht="16.5" customHeight="1">
      <c r="B7" s="20"/>
      <c r="E7" s="308" t="str">
        <f>'Rekapitulace stavby'!K6</f>
        <v>Parkoviště ul. Aviatiků, p. p. č. 463/6, k. ú. Hrabůvka</v>
      </c>
      <c r="F7" s="309"/>
      <c r="G7" s="309"/>
      <c r="H7" s="309"/>
      <c r="L7" s="20"/>
      <c r="AZ7" s="108" t="s">
        <v>231</v>
      </c>
      <c r="BA7" s="108" t="s">
        <v>231</v>
      </c>
      <c r="BB7" s="108" t="s">
        <v>96</v>
      </c>
      <c r="BC7" s="108" t="s">
        <v>232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233</v>
      </c>
      <c r="BA8" s="108" t="s">
        <v>233</v>
      </c>
      <c r="BB8" s="108" t="s">
        <v>96</v>
      </c>
      <c r="BC8" s="108" t="s">
        <v>85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0" t="s">
        <v>234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235</v>
      </c>
      <c r="BA9" s="108" t="s">
        <v>235</v>
      </c>
      <c r="BB9" s="108" t="s">
        <v>96</v>
      </c>
      <c r="BC9" s="108" t="s">
        <v>236</v>
      </c>
      <c r="BD9" s="108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237</v>
      </c>
      <c r="BA10" s="108" t="s">
        <v>237</v>
      </c>
      <c r="BB10" s="108" t="s">
        <v>96</v>
      </c>
      <c r="BC10" s="108" t="s">
        <v>238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239</v>
      </c>
      <c r="BA11" s="108" t="s">
        <v>239</v>
      </c>
      <c r="BB11" s="108" t="s">
        <v>96</v>
      </c>
      <c r="BC11" s="108" t="s">
        <v>215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240</v>
      </c>
      <c r="BA12" s="108" t="s">
        <v>240</v>
      </c>
      <c r="BB12" s="108" t="s">
        <v>229</v>
      </c>
      <c r="BC12" s="108" t="s">
        <v>241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242</v>
      </c>
      <c r="BA13" s="108" t="s">
        <v>242</v>
      </c>
      <c r="BB13" s="108" t="s">
        <v>229</v>
      </c>
      <c r="BC13" s="108" t="s">
        <v>243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244</v>
      </c>
      <c r="BA14" s="108" t="s">
        <v>244</v>
      </c>
      <c r="BB14" s="108" t="s">
        <v>223</v>
      </c>
      <c r="BC14" s="108" t="s">
        <v>245</v>
      </c>
      <c r="BD14" s="108" t="s">
        <v>85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246</v>
      </c>
      <c r="BA15" s="108" t="s">
        <v>246</v>
      </c>
      <c r="BB15" s="108" t="s">
        <v>223</v>
      </c>
      <c r="BC15" s="108" t="s">
        <v>247</v>
      </c>
      <c r="BD15" s="108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248</v>
      </c>
      <c r="BA16" s="108" t="s">
        <v>248</v>
      </c>
      <c r="BB16" s="108" t="s">
        <v>223</v>
      </c>
      <c r="BC16" s="108" t="s">
        <v>249</v>
      </c>
      <c r="BD16" s="108" t="s">
        <v>85</v>
      </c>
    </row>
    <row r="17" spans="1:56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8" t="s">
        <v>250</v>
      </c>
      <c r="BA17" s="108" t="s">
        <v>250</v>
      </c>
      <c r="BB17" s="108" t="s">
        <v>229</v>
      </c>
      <c r="BC17" s="108" t="s">
        <v>251</v>
      </c>
      <c r="BD17" s="108" t="s">
        <v>85</v>
      </c>
    </row>
    <row r="18" spans="1:56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8" t="s">
        <v>252</v>
      </c>
      <c r="BA18" s="108" t="s">
        <v>252</v>
      </c>
      <c r="BB18" s="108" t="s">
        <v>223</v>
      </c>
      <c r="BC18" s="108" t="s">
        <v>253</v>
      </c>
      <c r="BD18" s="108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8" t="s">
        <v>254</v>
      </c>
      <c r="BA19" s="108" t="s">
        <v>254</v>
      </c>
      <c r="BB19" s="108" t="s">
        <v>223</v>
      </c>
      <c r="BC19" s="108" t="s">
        <v>255</v>
      </c>
      <c r="BD19" s="108" t="s">
        <v>85</v>
      </c>
    </row>
    <row r="20" spans="1:56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108" t="s">
        <v>256</v>
      </c>
      <c r="BA20" s="108" t="s">
        <v>256</v>
      </c>
      <c r="BB20" s="108" t="s">
        <v>223</v>
      </c>
      <c r="BC20" s="108" t="s">
        <v>257</v>
      </c>
      <c r="BD20" s="108" t="s">
        <v>85</v>
      </c>
    </row>
    <row r="21" spans="1:56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108" t="s">
        <v>258</v>
      </c>
      <c r="BA21" s="108" t="s">
        <v>258</v>
      </c>
      <c r="BB21" s="108" t="s">
        <v>96</v>
      </c>
      <c r="BC21" s="108" t="s">
        <v>259</v>
      </c>
      <c r="BD21" s="108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108" t="s">
        <v>260</v>
      </c>
      <c r="BA22" s="108" t="s">
        <v>260</v>
      </c>
      <c r="BB22" s="108" t="s">
        <v>96</v>
      </c>
      <c r="BC22" s="108" t="s">
        <v>261</v>
      </c>
      <c r="BD22" s="108" t="s">
        <v>85</v>
      </c>
    </row>
    <row r="23" spans="1:56" s="2" customFormat="1" ht="12" customHeight="1">
      <c r="A23" s="34"/>
      <c r="B23" s="39"/>
      <c r="C23" s="34"/>
      <c r="D23" s="262" t="s">
        <v>893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108" t="s">
        <v>262</v>
      </c>
      <c r="BA23" s="108" t="s">
        <v>262</v>
      </c>
      <c r="BB23" s="108" t="s">
        <v>229</v>
      </c>
      <c r="BC23" s="108" t="s">
        <v>263</v>
      </c>
      <c r="BD23" s="108" t="s">
        <v>85</v>
      </c>
    </row>
    <row r="24" spans="1:56" s="2" customFormat="1" ht="18" customHeight="1">
      <c r="A24" s="34"/>
      <c r="B24" s="39"/>
      <c r="C24" s="34"/>
      <c r="D24" s="34"/>
      <c r="E24" s="263" t="s">
        <v>894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108" t="s">
        <v>264</v>
      </c>
      <c r="BA24" s="108" t="s">
        <v>264</v>
      </c>
      <c r="BB24" s="108" t="s">
        <v>223</v>
      </c>
      <c r="BC24" s="108" t="s">
        <v>265</v>
      </c>
      <c r="BD24" s="108" t="s">
        <v>85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108" t="s">
        <v>266</v>
      </c>
      <c r="BA25" s="108" t="s">
        <v>266</v>
      </c>
      <c r="BB25" s="108" t="s">
        <v>223</v>
      </c>
      <c r="BC25" s="108" t="s">
        <v>267</v>
      </c>
      <c r="BD25" s="108" t="s">
        <v>85</v>
      </c>
    </row>
    <row r="26" spans="1:56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108" t="s">
        <v>268</v>
      </c>
      <c r="BA26" s="108" t="s">
        <v>268</v>
      </c>
      <c r="BB26" s="108" t="s">
        <v>223</v>
      </c>
      <c r="BC26" s="108" t="s">
        <v>269</v>
      </c>
      <c r="BD26" s="108" t="s">
        <v>85</v>
      </c>
    </row>
    <row r="27" spans="1:56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Z27" s="251" t="s">
        <v>270</v>
      </c>
      <c r="BA27" s="251" t="s">
        <v>270</v>
      </c>
      <c r="BB27" s="251" t="s">
        <v>223</v>
      </c>
      <c r="BC27" s="251" t="s">
        <v>271</v>
      </c>
      <c r="BD27" s="251" t="s">
        <v>85</v>
      </c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Z28" s="108" t="s">
        <v>272</v>
      </c>
      <c r="BA28" s="108" t="s">
        <v>272</v>
      </c>
      <c r="BB28" s="108" t="s">
        <v>229</v>
      </c>
      <c r="BC28" s="108" t="s">
        <v>273</v>
      </c>
      <c r="BD28" s="108" t="s">
        <v>85</v>
      </c>
    </row>
    <row r="29" spans="1:56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Z29" s="108" t="s">
        <v>274</v>
      </c>
      <c r="BA29" s="108" t="s">
        <v>274</v>
      </c>
      <c r="BB29" s="108" t="s">
        <v>96</v>
      </c>
      <c r="BC29" s="108" t="s">
        <v>259</v>
      </c>
      <c r="BD29" s="108" t="s">
        <v>85</v>
      </c>
    </row>
    <row r="30" spans="1:56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Z30" s="108" t="s">
        <v>275</v>
      </c>
      <c r="BA30" s="108" t="s">
        <v>275</v>
      </c>
      <c r="BB30" s="108" t="s">
        <v>96</v>
      </c>
      <c r="BC30" s="108" t="s">
        <v>190</v>
      </c>
      <c r="BD30" s="108" t="s">
        <v>85</v>
      </c>
    </row>
    <row r="31" spans="1:56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ROUND((SUM(BE126:BE435)),  2)</f>
        <v>0</v>
      </c>
      <c r="G33" s="34"/>
      <c r="H33" s="34"/>
      <c r="I33" s="125">
        <v>0.21</v>
      </c>
      <c r="J33" s="124">
        <f>ROUND(((SUM(BE126:BE435))*I33),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ROUND((SUM(BF126:BF435)),  2)</f>
        <v>0</v>
      </c>
      <c r="G34" s="34"/>
      <c r="H34" s="34"/>
      <c r="I34" s="125">
        <v>0.15</v>
      </c>
      <c r="J34" s="124">
        <f>ROUND(((SUM(BF126:BF435))*I34),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ROUND((SUM(BG126:BG435)),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ROUND((SUM(BH126:BH435)),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ROUND((SUM(BI126:BI435)),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6" t="str">
        <f>E7</f>
        <v>Parkoviště ul. Aviatiků, p. p. č. 463/6, k. ú. Hrabůvka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001 - SO 101 PARKOVIŠTĚ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Aviatiků, p. p. č. 463/6</v>
      </c>
      <c r="G89" s="36"/>
      <c r="H89" s="36"/>
      <c r="I89" s="29" t="s">
        <v>22</v>
      </c>
      <c r="J89" s="66" t="str">
        <f>IF(J12="","",J12)</f>
        <v>22. 1. 2021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David Klimša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104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276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277</v>
      </c>
      <c r="E99" s="157"/>
      <c r="F99" s="157"/>
      <c r="G99" s="157"/>
      <c r="H99" s="157"/>
      <c r="I99" s="157"/>
      <c r="J99" s="158">
        <f>J267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278</v>
      </c>
      <c r="E100" s="157"/>
      <c r="F100" s="157"/>
      <c r="G100" s="157"/>
      <c r="H100" s="157"/>
      <c r="I100" s="157"/>
      <c r="J100" s="158">
        <f>J278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279</v>
      </c>
      <c r="E101" s="157"/>
      <c r="F101" s="157"/>
      <c r="G101" s="157"/>
      <c r="H101" s="157"/>
      <c r="I101" s="157"/>
      <c r="J101" s="158">
        <f>J282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280</v>
      </c>
      <c r="E102" s="157"/>
      <c r="F102" s="157"/>
      <c r="G102" s="157"/>
      <c r="H102" s="157"/>
      <c r="I102" s="157"/>
      <c r="J102" s="158">
        <f>J339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281</v>
      </c>
      <c r="E103" s="157"/>
      <c r="F103" s="157"/>
      <c r="G103" s="157"/>
      <c r="H103" s="157"/>
      <c r="I103" s="157"/>
      <c r="J103" s="158">
        <f>J398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282</v>
      </c>
      <c r="E104" s="157"/>
      <c r="F104" s="157"/>
      <c r="G104" s="157"/>
      <c r="H104" s="157"/>
      <c r="I104" s="157"/>
      <c r="J104" s="158">
        <f>J409</f>
        <v>0</v>
      </c>
      <c r="K104" s="155"/>
      <c r="L104" s="159"/>
    </row>
    <row r="105" spans="1:31" s="9" customFormat="1" ht="24.95" customHeight="1">
      <c r="B105" s="148"/>
      <c r="C105" s="149"/>
      <c r="D105" s="150" t="s">
        <v>283</v>
      </c>
      <c r="E105" s="151"/>
      <c r="F105" s="151"/>
      <c r="G105" s="151"/>
      <c r="H105" s="151"/>
      <c r="I105" s="151"/>
      <c r="J105" s="152">
        <f>J411</f>
        <v>0</v>
      </c>
      <c r="K105" s="149"/>
      <c r="L105" s="153"/>
    </row>
    <row r="106" spans="1:31" s="10" customFormat="1" ht="19.899999999999999" customHeight="1">
      <c r="B106" s="154"/>
      <c r="C106" s="155"/>
      <c r="D106" s="156" t="s">
        <v>284</v>
      </c>
      <c r="E106" s="157"/>
      <c r="F106" s="157"/>
      <c r="G106" s="157"/>
      <c r="H106" s="157"/>
      <c r="I106" s="157"/>
      <c r="J106" s="158">
        <f>J412</f>
        <v>0</v>
      </c>
      <c r="K106" s="155"/>
      <c r="L106" s="159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108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6" t="str">
        <f>E7</f>
        <v>Parkoviště ul. Aviatiků, p. p. č. 463/6, k. ú. Hrabůvka</v>
      </c>
      <c r="F116" s="307"/>
      <c r="G116" s="307"/>
      <c r="H116" s="30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99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85" t="str">
        <f>E9</f>
        <v>001 - SO 101 PARKOVIŠTĚ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>ul. Aviatiků, p. p. č. 463/6</v>
      </c>
      <c r="G120" s="36"/>
      <c r="H120" s="36"/>
      <c r="I120" s="29" t="s">
        <v>22</v>
      </c>
      <c r="J120" s="66" t="str">
        <f>IF(J12="","",J12)</f>
        <v>22. 1. 2021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25.7" customHeight="1">
      <c r="A122" s="34"/>
      <c r="B122" s="35"/>
      <c r="C122" s="29" t="s">
        <v>24</v>
      </c>
      <c r="D122" s="36"/>
      <c r="E122" s="36"/>
      <c r="F122" s="27" t="str">
        <f>E15</f>
        <v>Městský obvod Ostrava – Jih</v>
      </c>
      <c r="G122" s="36"/>
      <c r="H122" s="36"/>
      <c r="I122" s="29" t="s">
        <v>30</v>
      </c>
      <c r="J122" s="32" t="str">
        <f>E21</f>
        <v>Ing. Bc. 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25.7" customHeight="1">
      <c r="A123" s="34"/>
      <c r="B123" s="35"/>
      <c r="C123" s="29" t="s">
        <v>28</v>
      </c>
      <c r="D123" s="36"/>
      <c r="E123" s="36"/>
      <c r="F123" s="27" t="str">
        <f>IF(E18="","",E18)</f>
        <v>Vyplň údaj</v>
      </c>
      <c r="G123" s="36"/>
      <c r="H123" s="36"/>
      <c r="I123" s="29" t="s">
        <v>33</v>
      </c>
      <c r="J123" s="32" t="str">
        <f>E24</f>
        <v>Ing. David Klimša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0"/>
      <c r="B125" s="161"/>
      <c r="C125" s="162" t="s">
        <v>109</v>
      </c>
      <c r="D125" s="163" t="s">
        <v>60</v>
      </c>
      <c r="E125" s="163" t="s">
        <v>56</v>
      </c>
      <c r="F125" s="163" t="s">
        <v>57</v>
      </c>
      <c r="G125" s="163" t="s">
        <v>110</v>
      </c>
      <c r="H125" s="163" t="s">
        <v>111</v>
      </c>
      <c r="I125" s="163" t="s">
        <v>112</v>
      </c>
      <c r="J125" s="164" t="s">
        <v>103</v>
      </c>
      <c r="K125" s="165" t="s">
        <v>113</v>
      </c>
      <c r="L125" s="166"/>
      <c r="M125" s="75" t="s">
        <v>1</v>
      </c>
      <c r="N125" s="76" t="s">
        <v>39</v>
      </c>
      <c r="O125" s="76" t="s">
        <v>114</v>
      </c>
      <c r="P125" s="76" t="s">
        <v>115</v>
      </c>
      <c r="Q125" s="76" t="s">
        <v>116</v>
      </c>
      <c r="R125" s="76" t="s">
        <v>117</v>
      </c>
      <c r="S125" s="76" t="s">
        <v>118</v>
      </c>
      <c r="T125" s="77" t="s">
        <v>119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4"/>
      <c r="B126" s="35"/>
      <c r="C126" s="82" t="s">
        <v>120</v>
      </c>
      <c r="D126" s="36"/>
      <c r="E126" s="36"/>
      <c r="F126" s="36"/>
      <c r="G126" s="36"/>
      <c r="H126" s="36"/>
      <c r="I126" s="36"/>
      <c r="J126" s="167">
        <f>BK126</f>
        <v>0</v>
      </c>
      <c r="K126" s="36"/>
      <c r="L126" s="39"/>
      <c r="M126" s="78"/>
      <c r="N126" s="168"/>
      <c r="O126" s="79"/>
      <c r="P126" s="169">
        <f>P127+P411</f>
        <v>0</v>
      </c>
      <c r="Q126" s="79"/>
      <c r="R126" s="169">
        <f>R127+R411</f>
        <v>183.562882</v>
      </c>
      <c r="S126" s="79"/>
      <c r="T126" s="170">
        <f>T127+T411</f>
        <v>479.62399999999997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74</v>
      </c>
      <c r="AU126" s="17" t="s">
        <v>105</v>
      </c>
      <c r="BK126" s="171">
        <f>BK127+BK411</f>
        <v>0</v>
      </c>
    </row>
    <row r="127" spans="1:63" s="12" customFormat="1" ht="25.9" customHeight="1">
      <c r="B127" s="172"/>
      <c r="C127" s="173"/>
      <c r="D127" s="174" t="s">
        <v>74</v>
      </c>
      <c r="E127" s="175" t="s">
        <v>121</v>
      </c>
      <c r="F127" s="175" t="s">
        <v>122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P128+P267+P278+P282+P339+P398+P409</f>
        <v>0</v>
      </c>
      <c r="Q127" s="180"/>
      <c r="R127" s="181">
        <f>R128+R267+R278+R282+R339+R398+R409</f>
        <v>183.34519900000001</v>
      </c>
      <c r="S127" s="180"/>
      <c r="T127" s="182">
        <f>T128+T267+T278+T282+T339+T398+T409</f>
        <v>479.62399999999997</v>
      </c>
      <c r="AR127" s="183" t="s">
        <v>83</v>
      </c>
      <c r="AT127" s="184" t="s">
        <v>74</v>
      </c>
      <c r="AU127" s="184" t="s">
        <v>75</v>
      </c>
      <c r="AY127" s="183" t="s">
        <v>124</v>
      </c>
      <c r="BK127" s="185">
        <f>BK128+BK267+BK278+BK282+BK339+BK398+BK409</f>
        <v>0</v>
      </c>
    </row>
    <row r="128" spans="1:63" s="12" customFormat="1" ht="22.9" customHeight="1">
      <c r="B128" s="172"/>
      <c r="C128" s="173"/>
      <c r="D128" s="174" t="s">
        <v>74</v>
      </c>
      <c r="E128" s="186" t="s">
        <v>83</v>
      </c>
      <c r="F128" s="186" t="s">
        <v>285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SUM(P129:P266)</f>
        <v>0</v>
      </c>
      <c r="Q128" s="180"/>
      <c r="R128" s="181">
        <f>SUM(R129:R266)</f>
        <v>61.234522000000005</v>
      </c>
      <c r="S128" s="180"/>
      <c r="T128" s="182">
        <f>SUM(T129:T266)</f>
        <v>466.56399999999996</v>
      </c>
      <c r="AR128" s="183" t="s">
        <v>83</v>
      </c>
      <c r="AT128" s="184" t="s">
        <v>74</v>
      </c>
      <c r="AU128" s="184" t="s">
        <v>83</v>
      </c>
      <c r="AY128" s="183" t="s">
        <v>124</v>
      </c>
      <c r="BK128" s="185">
        <f>SUM(BK129:BK266)</f>
        <v>0</v>
      </c>
    </row>
    <row r="129" spans="1:65" s="2" customFormat="1" ht="14.45" customHeight="1">
      <c r="A129" s="34"/>
      <c r="B129" s="35"/>
      <c r="C129" s="236" t="s">
        <v>83</v>
      </c>
      <c r="D129" s="236" t="s">
        <v>206</v>
      </c>
      <c r="E129" s="237" t="s">
        <v>286</v>
      </c>
      <c r="F129" s="238" t="s">
        <v>287</v>
      </c>
      <c r="G129" s="239" t="s">
        <v>220</v>
      </c>
      <c r="H129" s="240">
        <v>2.5000000000000001E-2</v>
      </c>
      <c r="I129" s="241"/>
      <c r="J129" s="242">
        <f>ROUND(I129*H129,2)</f>
        <v>0</v>
      </c>
      <c r="K129" s="243"/>
      <c r="L129" s="39"/>
      <c r="M129" s="244" t="s">
        <v>1</v>
      </c>
      <c r="N129" s="245" t="s">
        <v>40</v>
      </c>
      <c r="O129" s="7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130</v>
      </c>
      <c r="AT129" s="201" t="s">
        <v>206</v>
      </c>
      <c r="AU129" s="201" t="s">
        <v>85</v>
      </c>
      <c r="AY129" s="17" t="s">
        <v>124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83</v>
      </c>
      <c r="BK129" s="202">
        <f>ROUND(I129*H129,2)</f>
        <v>0</v>
      </c>
      <c r="BL129" s="17" t="s">
        <v>130</v>
      </c>
      <c r="BM129" s="201" t="s">
        <v>288</v>
      </c>
    </row>
    <row r="130" spans="1:65" s="13" customFormat="1">
      <c r="B130" s="203"/>
      <c r="C130" s="204"/>
      <c r="D130" s="205" t="s">
        <v>163</v>
      </c>
      <c r="E130" s="206" t="s">
        <v>1</v>
      </c>
      <c r="F130" s="207" t="s">
        <v>289</v>
      </c>
      <c r="G130" s="204"/>
      <c r="H130" s="206" t="s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163</v>
      </c>
      <c r="AU130" s="213" t="s">
        <v>85</v>
      </c>
      <c r="AV130" s="13" t="s">
        <v>83</v>
      </c>
      <c r="AW130" s="13" t="s">
        <v>32</v>
      </c>
      <c r="AX130" s="13" t="s">
        <v>75</v>
      </c>
      <c r="AY130" s="213" t="s">
        <v>124</v>
      </c>
    </row>
    <row r="131" spans="1:65" s="14" customFormat="1">
      <c r="B131" s="214"/>
      <c r="C131" s="215"/>
      <c r="D131" s="205" t="s">
        <v>163</v>
      </c>
      <c r="E131" s="216" t="s">
        <v>219</v>
      </c>
      <c r="F131" s="217" t="s">
        <v>290</v>
      </c>
      <c r="G131" s="215"/>
      <c r="H131" s="218">
        <v>2.5000000000000001E-2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163</v>
      </c>
      <c r="AU131" s="224" t="s">
        <v>85</v>
      </c>
      <c r="AV131" s="14" t="s">
        <v>85</v>
      </c>
      <c r="AW131" s="14" t="s">
        <v>32</v>
      </c>
      <c r="AX131" s="14" t="s">
        <v>83</v>
      </c>
      <c r="AY131" s="224" t="s">
        <v>124</v>
      </c>
    </row>
    <row r="132" spans="1:65" s="2" customFormat="1" ht="24.2" customHeight="1">
      <c r="A132" s="34"/>
      <c r="B132" s="35"/>
      <c r="C132" s="236" t="s">
        <v>85</v>
      </c>
      <c r="D132" s="236" t="s">
        <v>206</v>
      </c>
      <c r="E132" s="237" t="s">
        <v>291</v>
      </c>
      <c r="F132" s="238" t="s">
        <v>292</v>
      </c>
      <c r="G132" s="239" t="s">
        <v>223</v>
      </c>
      <c r="H132" s="240">
        <v>222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40</v>
      </c>
      <c r="O132" s="7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130</v>
      </c>
      <c r="AT132" s="201" t="s">
        <v>206</v>
      </c>
      <c r="AU132" s="201" t="s">
        <v>85</v>
      </c>
      <c r="AY132" s="17" t="s">
        <v>124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130</v>
      </c>
      <c r="BM132" s="201" t="s">
        <v>293</v>
      </c>
    </row>
    <row r="133" spans="1:65" s="14" customFormat="1">
      <c r="B133" s="214"/>
      <c r="C133" s="215"/>
      <c r="D133" s="205" t="s">
        <v>163</v>
      </c>
      <c r="E133" s="216" t="s">
        <v>1</v>
      </c>
      <c r="F133" s="217" t="s">
        <v>294</v>
      </c>
      <c r="G133" s="215"/>
      <c r="H133" s="218">
        <v>222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163</v>
      </c>
      <c r="AU133" s="224" t="s">
        <v>85</v>
      </c>
      <c r="AV133" s="14" t="s">
        <v>85</v>
      </c>
      <c r="AW133" s="14" t="s">
        <v>32</v>
      </c>
      <c r="AX133" s="14" t="s">
        <v>83</v>
      </c>
      <c r="AY133" s="224" t="s">
        <v>124</v>
      </c>
    </row>
    <row r="134" spans="1:65" s="2" customFormat="1" ht="24.2" customHeight="1">
      <c r="A134" s="34"/>
      <c r="B134" s="35"/>
      <c r="C134" s="236" t="s">
        <v>134</v>
      </c>
      <c r="D134" s="236" t="s">
        <v>206</v>
      </c>
      <c r="E134" s="237" t="s">
        <v>295</v>
      </c>
      <c r="F134" s="238" t="s">
        <v>296</v>
      </c>
      <c r="G134" s="239" t="s">
        <v>223</v>
      </c>
      <c r="H134" s="240">
        <v>4</v>
      </c>
      <c r="I134" s="241"/>
      <c r="J134" s="242">
        <f>ROUND(I134*H134,2)</f>
        <v>0</v>
      </c>
      <c r="K134" s="243"/>
      <c r="L134" s="39"/>
      <c r="M134" s="244" t="s">
        <v>1</v>
      </c>
      <c r="N134" s="245" t="s">
        <v>40</v>
      </c>
      <c r="O134" s="7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130</v>
      </c>
      <c r="AT134" s="201" t="s">
        <v>206</v>
      </c>
      <c r="AU134" s="201" t="s">
        <v>85</v>
      </c>
      <c r="AY134" s="17" t="s">
        <v>124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83</v>
      </c>
      <c r="BK134" s="202">
        <f>ROUND(I134*H134,2)</f>
        <v>0</v>
      </c>
      <c r="BL134" s="17" t="s">
        <v>130</v>
      </c>
      <c r="BM134" s="201" t="s">
        <v>297</v>
      </c>
    </row>
    <row r="135" spans="1:65" s="13" customFormat="1">
      <c r="B135" s="203"/>
      <c r="C135" s="204"/>
      <c r="D135" s="205" t="s">
        <v>163</v>
      </c>
      <c r="E135" s="206" t="s">
        <v>1</v>
      </c>
      <c r="F135" s="207" t="s">
        <v>298</v>
      </c>
      <c r="G135" s="204"/>
      <c r="H135" s="206" t="s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163</v>
      </c>
      <c r="AU135" s="213" t="s">
        <v>85</v>
      </c>
      <c r="AV135" s="13" t="s">
        <v>83</v>
      </c>
      <c r="AW135" s="13" t="s">
        <v>32</v>
      </c>
      <c r="AX135" s="13" t="s">
        <v>75</v>
      </c>
      <c r="AY135" s="213" t="s">
        <v>124</v>
      </c>
    </row>
    <row r="136" spans="1:65" s="14" customFormat="1">
      <c r="B136" s="214"/>
      <c r="C136" s="215"/>
      <c r="D136" s="205" t="s">
        <v>163</v>
      </c>
      <c r="E136" s="216" t="s">
        <v>1</v>
      </c>
      <c r="F136" s="217" t="s">
        <v>299</v>
      </c>
      <c r="G136" s="215"/>
      <c r="H136" s="218">
        <v>4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163</v>
      </c>
      <c r="AU136" s="224" t="s">
        <v>85</v>
      </c>
      <c r="AV136" s="14" t="s">
        <v>85</v>
      </c>
      <c r="AW136" s="14" t="s">
        <v>32</v>
      </c>
      <c r="AX136" s="14" t="s">
        <v>75</v>
      </c>
      <c r="AY136" s="224" t="s">
        <v>124</v>
      </c>
    </row>
    <row r="137" spans="1:65" s="15" customFormat="1">
      <c r="B137" s="225"/>
      <c r="C137" s="226"/>
      <c r="D137" s="205" t="s">
        <v>163</v>
      </c>
      <c r="E137" s="227" t="s">
        <v>225</v>
      </c>
      <c r="F137" s="228" t="s">
        <v>166</v>
      </c>
      <c r="G137" s="226"/>
      <c r="H137" s="229">
        <v>4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163</v>
      </c>
      <c r="AU137" s="235" t="s">
        <v>85</v>
      </c>
      <c r="AV137" s="15" t="s">
        <v>130</v>
      </c>
      <c r="AW137" s="15" t="s">
        <v>32</v>
      </c>
      <c r="AX137" s="15" t="s">
        <v>83</v>
      </c>
      <c r="AY137" s="235" t="s">
        <v>124</v>
      </c>
    </row>
    <row r="138" spans="1:65" s="2" customFormat="1" ht="24.2" customHeight="1">
      <c r="A138" s="34"/>
      <c r="B138" s="35"/>
      <c r="C138" s="236" t="s">
        <v>130</v>
      </c>
      <c r="D138" s="236" t="s">
        <v>206</v>
      </c>
      <c r="E138" s="237" t="s">
        <v>300</v>
      </c>
      <c r="F138" s="238" t="s">
        <v>301</v>
      </c>
      <c r="G138" s="239" t="s">
        <v>223</v>
      </c>
      <c r="H138" s="240">
        <v>392.1</v>
      </c>
      <c r="I138" s="241"/>
      <c r="J138" s="242">
        <f>ROUND(I138*H138,2)</f>
        <v>0</v>
      </c>
      <c r="K138" s="243"/>
      <c r="L138" s="39"/>
      <c r="M138" s="244" t="s">
        <v>1</v>
      </c>
      <c r="N138" s="245" t="s">
        <v>40</v>
      </c>
      <c r="O138" s="71"/>
      <c r="P138" s="199">
        <f>O138*H138</f>
        <v>0</v>
      </c>
      <c r="Q138" s="199">
        <v>0</v>
      </c>
      <c r="R138" s="199">
        <f>Q138*H138</f>
        <v>0</v>
      </c>
      <c r="S138" s="199">
        <v>0.625</v>
      </c>
      <c r="T138" s="200">
        <f>S138*H138</f>
        <v>245.0625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130</v>
      </c>
      <c r="AT138" s="201" t="s">
        <v>206</v>
      </c>
      <c r="AU138" s="201" t="s">
        <v>85</v>
      </c>
      <c r="AY138" s="17" t="s">
        <v>124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83</v>
      </c>
      <c r="BK138" s="202">
        <f>ROUND(I138*H138,2)</f>
        <v>0</v>
      </c>
      <c r="BL138" s="17" t="s">
        <v>130</v>
      </c>
      <c r="BM138" s="201" t="s">
        <v>302</v>
      </c>
    </row>
    <row r="139" spans="1:65" s="13" customFormat="1">
      <c r="B139" s="203"/>
      <c r="C139" s="204"/>
      <c r="D139" s="205" t="s">
        <v>163</v>
      </c>
      <c r="E139" s="206" t="s">
        <v>1</v>
      </c>
      <c r="F139" s="207" t="s">
        <v>306</v>
      </c>
      <c r="G139" s="204"/>
      <c r="H139" s="256" t="s">
        <v>1</v>
      </c>
      <c r="I139" s="204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163</v>
      </c>
      <c r="AU139" s="213" t="s">
        <v>85</v>
      </c>
      <c r="AV139" s="13" t="s">
        <v>83</v>
      </c>
      <c r="AW139" s="13" t="s">
        <v>32</v>
      </c>
      <c r="AX139" s="13" t="s">
        <v>75</v>
      </c>
      <c r="AY139" s="213" t="s">
        <v>124</v>
      </c>
    </row>
    <row r="140" spans="1:65" s="14" customFormat="1">
      <c r="B140" s="214"/>
      <c r="C140" s="215"/>
      <c r="D140" s="205" t="s">
        <v>163</v>
      </c>
      <c r="E140" s="216" t="s">
        <v>1</v>
      </c>
      <c r="F140" s="217" t="s">
        <v>307</v>
      </c>
      <c r="G140" s="215"/>
      <c r="H140" s="257">
        <v>392.1</v>
      </c>
      <c r="I140" s="215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163</v>
      </c>
      <c r="AU140" s="224" t="s">
        <v>85</v>
      </c>
      <c r="AV140" s="14" t="s">
        <v>85</v>
      </c>
      <c r="AW140" s="14" t="s">
        <v>32</v>
      </c>
      <c r="AX140" s="14" t="s">
        <v>83</v>
      </c>
      <c r="AY140" s="224" t="s">
        <v>124</v>
      </c>
    </row>
    <row r="141" spans="1:65" s="2" customFormat="1" ht="24.2" customHeight="1">
      <c r="A141" s="34"/>
      <c r="B141" s="35"/>
      <c r="C141" s="236" t="s">
        <v>123</v>
      </c>
      <c r="D141" s="236" t="s">
        <v>206</v>
      </c>
      <c r="E141" s="237" t="s">
        <v>303</v>
      </c>
      <c r="F141" s="238" t="s">
        <v>304</v>
      </c>
      <c r="G141" s="239" t="s">
        <v>223</v>
      </c>
      <c r="H141" s="240">
        <v>392.1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0.22</v>
      </c>
      <c r="T141" s="200">
        <f>S141*H141</f>
        <v>86.262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130</v>
      </c>
      <c r="AT141" s="201" t="s">
        <v>206</v>
      </c>
      <c r="AU141" s="201" t="s">
        <v>85</v>
      </c>
      <c r="AY141" s="17" t="s">
        <v>124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130</v>
      </c>
      <c r="BM141" s="201" t="s">
        <v>305</v>
      </c>
    </row>
    <row r="142" spans="1:65" s="13" customFormat="1">
      <c r="B142" s="203"/>
      <c r="C142" s="204"/>
      <c r="D142" s="205" t="s">
        <v>163</v>
      </c>
      <c r="E142" s="206" t="s">
        <v>1</v>
      </c>
      <c r="F142" s="207" t="s">
        <v>306</v>
      </c>
      <c r="G142" s="204"/>
      <c r="H142" s="206" t="s">
        <v>1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163</v>
      </c>
      <c r="AU142" s="213" t="s">
        <v>85</v>
      </c>
      <c r="AV142" s="13" t="s">
        <v>83</v>
      </c>
      <c r="AW142" s="13" t="s">
        <v>32</v>
      </c>
      <c r="AX142" s="13" t="s">
        <v>75</v>
      </c>
      <c r="AY142" s="213" t="s">
        <v>124</v>
      </c>
    </row>
    <row r="143" spans="1:65" s="14" customFormat="1">
      <c r="B143" s="214"/>
      <c r="C143" s="215"/>
      <c r="D143" s="205" t="s">
        <v>163</v>
      </c>
      <c r="E143" s="216" t="s">
        <v>226</v>
      </c>
      <c r="F143" s="217" t="s">
        <v>307</v>
      </c>
      <c r="G143" s="215"/>
      <c r="H143" s="218">
        <v>392.1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163</v>
      </c>
      <c r="AU143" s="224" t="s">
        <v>85</v>
      </c>
      <c r="AV143" s="14" t="s">
        <v>85</v>
      </c>
      <c r="AW143" s="14" t="s">
        <v>32</v>
      </c>
      <c r="AX143" s="14" t="s">
        <v>83</v>
      </c>
      <c r="AY143" s="224" t="s">
        <v>124</v>
      </c>
    </row>
    <row r="144" spans="1:65" s="2" customFormat="1" ht="24.2" customHeight="1">
      <c r="A144" s="34"/>
      <c r="B144" s="35"/>
      <c r="C144" s="236" t="s">
        <v>143</v>
      </c>
      <c r="D144" s="236" t="s">
        <v>206</v>
      </c>
      <c r="E144" s="237" t="s">
        <v>308</v>
      </c>
      <c r="F144" s="238" t="s">
        <v>309</v>
      </c>
      <c r="G144" s="239" t="s">
        <v>229</v>
      </c>
      <c r="H144" s="240">
        <v>67.61</v>
      </c>
      <c r="I144" s="241"/>
      <c r="J144" s="242">
        <f>ROUND(I144*H144,2)</f>
        <v>0</v>
      </c>
      <c r="K144" s="243"/>
      <c r="L144" s="39"/>
      <c r="M144" s="244" t="s">
        <v>1</v>
      </c>
      <c r="N144" s="245" t="s">
        <v>40</v>
      </c>
      <c r="O144" s="71"/>
      <c r="P144" s="199">
        <f>O144*H144</f>
        <v>0</v>
      </c>
      <c r="Q144" s="199">
        <v>0</v>
      </c>
      <c r="R144" s="199">
        <f>Q144*H144</f>
        <v>0</v>
      </c>
      <c r="S144" s="199">
        <v>1.3</v>
      </c>
      <c r="T144" s="200">
        <f>S144*H144</f>
        <v>87.893000000000001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1" t="s">
        <v>130</v>
      </c>
      <c r="AT144" s="201" t="s">
        <v>206</v>
      </c>
      <c r="AU144" s="201" t="s">
        <v>85</v>
      </c>
      <c r="AY144" s="17" t="s">
        <v>124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" t="s">
        <v>83</v>
      </c>
      <c r="BK144" s="202">
        <f>ROUND(I144*H144,2)</f>
        <v>0</v>
      </c>
      <c r="BL144" s="17" t="s">
        <v>130</v>
      </c>
      <c r="BM144" s="201" t="s">
        <v>310</v>
      </c>
    </row>
    <row r="145" spans="1:65" s="14" customFormat="1">
      <c r="B145" s="214"/>
      <c r="C145" s="215"/>
      <c r="D145" s="205" t="s">
        <v>163</v>
      </c>
      <c r="E145" s="216" t="s">
        <v>1</v>
      </c>
      <c r="F145" s="217" t="s">
        <v>311</v>
      </c>
      <c r="G145" s="215"/>
      <c r="H145" s="218">
        <v>67.61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163</v>
      </c>
      <c r="AU145" s="224" t="s">
        <v>85</v>
      </c>
      <c r="AV145" s="14" t="s">
        <v>85</v>
      </c>
      <c r="AW145" s="14" t="s">
        <v>32</v>
      </c>
      <c r="AX145" s="14" t="s">
        <v>75</v>
      </c>
      <c r="AY145" s="224" t="s">
        <v>124</v>
      </c>
    </row>
    <row r="146" spans="1:65" s="15" customFormat="1">
      <c r="B146" s="225"/>
      <c r="C146" s="226"/>
      <c r="D146" s="205" t="s">
        <v>163</v>
      </c>
      <c r="E146" s="227" t="s">
        <v>1</v>
      </c>
      <c r="F146" s="228" t="s">
        <v>166</v>
      </c>
      <c r="G146" s="226"/>
      <c r="H146" s="229">
        <v>67.61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AT146" s="235" t="s">
        <v>163</v>
      </c>
      <c r="AU146" s="235" t="s">
        <v>85</v>
      </c>
      <c r="AV146" s="15" t="s">
        <v>130</v>
      </c>
      <c r="AW146" s="15" t="s">
        <v>32</v>
      </c>
      <c r="AX146" s="15" t="s">
        <v>83</v>
      </c>
      <c r="AY146" s="235" t="s">
        <v>124</v>
      </c>
    </row>
    <row r="147" spans="1:65" s="2" customFormat="1" ht="24.2" customHeight="1">
      <c r="A147" s="34"/>
      <c r="B147" s="35"/>
      <c r="C147" s="236" t="s">
        <v>147</v>
      </c>
      <c r="D147" s="236" t="s">
        <v>206</v>
      </c>
      <c r="E147" s="237" t="s">
        <v>312</v>
      </c>
      <c r="F147" s="238" t="s">
        <v>313</v>
      </c>
      <c r="G147" s="239" t="s">
        <v>223</v>
      </c>
      <c r="H147" s="240">
        <v>71</v>
      </c>
      <c r="I147" s="241"/>
      <c r="J147" s="242">
        <f>ROUND(I147*H147,2)</f>
        <v>0</v>
      </c>
      <c r="K147" s="243"/>
      <c r="L147" s="39"/>
      <c r="M147" s="244" t="s">
        <v>1</v>
      </c>
      <c r="N147" s="245" t="s">
        <v>40</v>
      </c>
      <c r="O147" s="71"/>
      <c r="P147" s="199">
        <f>O147*H147</f>
        <v>0</v>
      </c>
      <c r="Q147" s="199">
        <v>9.0000000000000006E-5</v>
      </c>
      <c r="R147" s="199">
        <f>Q147*H147</f>
        <v>6.3900000000000007E-3</v>
      </c>
      <c r="S147" s="199">
        <v>0.23</v>
      </c>
      <c r="T147" s="200">
        <f>S147*H147</f>
        <v>16.330000000000002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1" t="s">
        <v>130</v>
      </c>
      <c r="AT147" s="201" t="s">
        <v>206</v>
      </c>
      <c r="AU147" s="201" t="s">
        <v>85</v>
      </c>
      <c r="AY147" s="17" t="s">
        <v>124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" t="s">
        <v>83</v>
      </c>
      <c r="BK147" s="202">
        <f>ROUND(I147*H147,2)</f>
        <v>0</v>
      </c>
      <c r="BL147" s="17" t="s">
        <v>130</v>
      </c>
      <c r="BM147" s="201" t="s">
        <v>314</v>
      </c>
    </row>
    <row r="148" spans="1:65" s="13" customFormat="1">
      <c r="B148" s="203"/>
      <c r="C148" s="204"/>
      <c r="D148" s="205" t="s">
        <v>163</v>
      </c>
      <c r="E148" s="206" t="s">
        <v>1</v>
      </c>
      <c r="F148" s="207" t="s">
        <v>315</v>
      </c>
      <c r="G148" s="204"/>
      <c r="H148" s="206" t="s">
        <v>1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163</v>
      </c>
      <c r="AU148" s="213" t="s">
        <v>85</v>
      </c>
      <c r="AV148" s="13" t="s">
        <v>83</v>
      </c>
      <c r="AW148" s="13" t="s">
        <v>32</v>
      </c>
      <c r="AX148" s="13" t="s">
        <v>75</v>
      </c>
      <c r="AY148" s="213" t="s">
        <v>124</v>
      </c>
    </row>
    <row r="149" spans="1:65" s="14" customFormat="1">
      <c r="B149" s="214"/>
      <c r="C149" s="215"/>
      <c r="D149" s="205" t="s">
        <v>163</v>
      </c>
      <c r="E149" s="216" t="s">
        <v>254</v>
      </c>
      <c r="F149" s="217" t="s">
        <v>255</v>
      </c>
      <c r="G149" s="215"/>
      <c r="H149" s="218">
        <v>71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163</v>
      </c>
      <c r="AU149" s="224" t="s">
        <v>85</v>
      </c>
      <c r="AV149" s="14" t="s">
        <v>85</v>
      </c>
      <c r="AW149" s="14" t="s">
        <v>32</v>
      </c>
      <c r="AX149" s="14" t="s">
        <v>83</v>
      </c>
      <c r="AY149" s="224" t="s">
        <v>124</v>
      </c>
    </row>
    <row r="150" spans="1:65" s="2" customFormat="1" ht="14.45" customHeight="1">
      <c r="A150" s="34"/>
      <c r="B150" s="35"/>
      <c r="C150" s="236" t="s">
        <v>129</v>
      </c>
      <c r="D150" s="236" t="s">
        <v>206</v>
      </c>
      <c r="E150" s="237" t="s">
        <v>316</v>
      </c>
      <c r="F150" s="238" t="s">
        <v>317</v>
      </c>
      <c r="G150" s="239" t="s">
        <v>96</v>
      </c>
      <c r="H150" s="240">
        <v>151.30000000000001</v>
      </c>
      <c r="I150" s="241"/>
      <c r="J150" s="242">
        <f>ROUND(I150*H150,2)</f>
        <v>0</v>
      </c>
      <c r="K150" s="243"/>
      <c r="L150" s="39"/>
      <c r="M150" s="244" t="s">
        <v>1</v>
      </c>
      <c r="N150" s="245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0.20499999999999999</v>
      </c>
      <c r="T150" s="200">
        <f>S150*H150</f>
        <v>31.016500000000001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130</v>
      </c>
      <c r="AT150" s="201" t="s">
        <v>206</v>
      </c>
      <c r="AU150" s="201" t="s">
        <v>85</v>
      </c>
      <c r="AY150" s="17" t="s">
        <v>124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130</v>
      </c>
      <c r="BM150" s="201" t="s">
        <v>318</v>
      </c>
    </row>
    <row r="151" spans="1:65" s="13" customFormat="1">
      <c r="B151" s="203"/>
      <c r="C151" s="204"/>
      <c r="D151" s="205" t="s">
        <v>163</v>
      </c>
      <c r="E151" s="206" t="s">
        <v>1</v>
      </c>
      <c r="F151" s="207" t="s">
        <v>319</v>
      </c>
      <c r="G151" s="204"/>
      <c r="H151" s="206" t="s">
        <v>1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163</v>
      </c>
      <c r="AU151" s="213" t="s">
        <v>85</v>
      </c>
      <c r="AV151" s="13" t="s">
        <v>83</v>
      </c>
      <c r="AW151" s="13" t="s">
        <v>32</v>
      </c>
      <c r="AX151" s="13" t="s">
        <v>75</v>
      </c>
      <c r="AY151" s="213" t="s">
        <v>124</v>
      </c>
    </row>
    <row r="152" spans="1:65" s="14" customFormat="1">
      <c r="B152" s="214"/>
      <c r="C152" s="215"/>
      <c r="D152" s="205" t="s">
        <v>163</v>
      </c>
      <c r="E152" s="216" t="s">
        <v>1</v>
      </c>
      <c r="F152" s="217" t="s">
        <v>320</v>
      </c>
      <c r="G152" s="215"/>
      <c r="H152" s="218">
        <v>118.8</v>
      </c>
      <c r="I152" s="219"/>
      <c r="J152" s="215"/>
      <c r="K152" s="215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163</v>
      </c>
      <c r="AU152" s="224" t="s">
        <v>85</v>
      </c>
      <c r="AV152" s="14" t="s">
        <v>85</v>
      </c>
      <c r="AW152" s="14" t="s">
        <v>32</v>
      </c>
      <c r="AX152" s="14" t="s">
        <v>75</v>
      </c>
      <c r="AY152" s="224" t="s">
        <v>124</v>
      </c>
    </row>
    <row r="153" spans="1:65" s="14" customFormat="1">
      <c r="B153" s="214"/>
      <c r="C153" s="215"/>
      <c r="D153" s="205" t="s">
        <v>163</v>
      </c>
      <c r="E153" s="216" t="s">
        <v>1</v>
      </c>
      <c r="F153" s="217" t="s">
        <v>321</v>
      </c>
      <c r="G153" s="215"/>
      <c r="H153" s="218">
        <v>32.5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163</v>
      </c>
      <c r="AU153" s="224" t="s">
        <v>85</v>
      </c>
      <c r="AV153" s="14" t="s">
        <v>85</v>
      </c>
      <c r="AW153" s="14" t="s">
        <v>32</v>
      </c>
      <c r="AX153" s="14" t="s">
        <v>75</v>
      </c>
      <c r="AY153" s="224" t="s">
        <v>124</v>
      </c>
    </row>
    <row r="154" spans="1:65" s="15" customFormat="1">
      <c r="B154" s="225"/>
      <c r="C154" s="226"/>
      <c r="D154" s="205" t="s">
        <v>163</v>
      </c>
      <c r="E154" s="227" t="s">
        <v>1</v>
      </c>
      <c r="F154" s="228" t="s">
        <v>166</v>
      </c>
      <c r="G154" s="226"/>
      <c r="H154" s="229">
        <v>151.30000000000001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163</v>
      </c>
      <c r="AU154" s="235" t="s">
        <v>85</v>
      </c>
      <c r="AV154" s="15" t="s">
        <v>130</v>
      </c>
      <c r="AW154" s="15" t="s">
        <v>32</v>
      </c>
      <c r="AX154" s="15" t="s">
        <v>83</v>
      </c>
      <c r="AY154" s="235" t="s">
        <v>124</v>
      </c>
    </row>
    <row r="155" spans="1:65" s="2" customFormat="1" ht="24.2" customHeight="1">
      <c r="A155" s="34"/>
      <c r="B155" s="35"/>
      <c r="C155" s="236" t="s">
        <v>154</v>
      </c>
      <c r="D155" s="236" t="s">
        <v>206</v>
      </c>
      <c r="E155" s="237" t="s">
        <v>322</v>
      </c>
      <c r="F155" s="238" t="s">
        <v>323</v>
      </c>
      <c r="G155" s="239" t="s">
        <v>96</v>
      </c>
      <c r="H155" s="240">
        <v>23</v>
      </c>
      <c r="I155" s="241"/>
      <c r="J155" s="242">
        <f>ROUND(I155*H155,2)</f>
        <v>0</v>
      </c>
      <c r="K155" s="243"/>
      <c r="L155" s="39"/>
      <c r="M155" s="244" t="s">
        <v>1</v>
      </c>
      <c r="N155" s="245" t="s">
        <v>40</v>
      </c>
      <c r="O155" s="71"/>
      <c r="P155" s="199">
        <f>O155*H155</f>
        <v>0</v>
      </c>
      <c r="Q155" s="199">
        <v>6.053E-2</v>
      </c>
      <c r="R155" s="199">
        <f>Q155*H155</f>
        <v>1.39219</v>
      </c>
      <c r="S155" s="199">
        <v>0</v>
      </c>
      <c r="T155" s="20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1" t="s">
        <v>130</v>
      </c>
      <c r="AT155" s="201" t="s">
        <v>206</v>
      </c>
      <c r="AU155" s="201" t="s">
        <v>85</v>
      </c>
      <c r="AY155" s="17" t="s">
        <v>124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" t="s">
        <v>83</v>
      </c>
      <c r="BK155" s="202">
        <f>ROUND(I155*H155,2)</f>
        <v>0</v>
      </c>
      <c r="BL155" s="17" t="s">
        <v>130</v>
      </c>
      <c r="BM155" s="201" t="s">
        <v>324</v>
      </c>
    </row>
    <row r="156" spans="1:65" s="13" customFormat="1">
      <c r="B156" s="203"/>
      <c r="C156" s="204"/>
      <c r="D156" s="205" t="s">
        <v>163</v>
      </c>
      <c r="E156" s="206" t="s">
        <v>1</v>
      </c>
      <c r="F156" s="207" t="s">
        <v>325</v>
      </c>
      <c r="G156" s="204"/>
      <c r="H156" s="206" t="s">
        <v>1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163</v>
      </c>
      <c r="AU156" s="213" t="s">
        <v>85</v>
      </c>
      <c r="AV156" s="13" t="s">
        <v>83</v>
      </c>
      <c r="AW156" s="13" t="s">
        <v>32</v>
      </c>
      <c r="AX156" s="13" t="s">
        <v>75</v>
      </c>
      <c r="AY156" s="213" t="s">
        <v>124</v>
      </c>
    </row>
    <row r="157" spans="1:65" s="14" customFormat="1">
      <c r="B157" s="214"/>
      <c r="C157" s="215"/>
      <c r="D157" s="205" t="s">
        <v>163</v>
      </c>
      <c r="E157" s="216" t="s">
        <v>1</v>
      </c>
      <c r="F157" s="217" t="s">
        <v>239</v>
      </c>
      <c r="G157" s="215"/>
      <c r="H157" s="218">
        <v>23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163</v>
      </c>
      <c r="AU157" s="224" t="s">
        <v>85</v>
      </c>
      <c r="AV157" s="14" t="s">
        <v>85</v>
      </c>
      <c r="AW157" s="14" t="s">
        <v>32</v>
      </c>
      <c r="AX157" s="14" t="s">
        <v>83</v>
      </c>
      <c r="AY157" s="224" t="s">
        <v>124</v>
      </c>
    </row>
    <row r="158" spans="1:65" s="2" customFormat="1" ht="24.2" customHeight="1">
      <c r="A158" s="34"/>
      <c r="B158" s="35"/>
      <c r="C158" s="236" t="s">
        <v>158</v>
      </c>
      <c r="D158" s="236" t="s">
        <v>206</v>
      </c>
      <c r="E158" s="237" t="s">
        <v>326</v>
      </c>
      <c r="F158" s="238" t="s">
        <v>327</v>
      </c>
      <c r="G158" s="239" t="s">
        <v>229</v>
      </c>
      <c r="H158" s="240">
        <v>32.200000000000003</v>
      </c>
      <c r="I158" s="241"/>
      <c r="J158" s="242">
        <f>ROUND(I158*H158,2)</f>
        <v>0</v>
      </c>
      <c r="K158" s="243"/>
      <c r="L158" s="39"/>
      <c r="M158" s="244" t="s">
        <v>1</v>
      </c>
      <c r="N158" s="245" t="s">
        <v>40</v>
      </c>
      <c r="O158" s="7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1" t="s">
        <v>130</v>
      </c>
      <c r="AT158" s="201" t="s">
        <v>206</v>
      </c>
      <c r="AU158" s="201" t="s">
        <v>85</v>
      </c>
      <c r="AY158" s="17" t="s">
        <v>124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" t="s">
        <v>83</v>
      </c>
      <c r="BK158" s="202">
        <f>ROUND(I158*H158,2)</f>
        <v>0</v>
      </c>
      <c r="BL158" s="17" t="s">
        <v>130</v>
      </c>
      <c r="BM158" s="201" t="s">
        <v>328</v>
      </c>
    </row>
    <row r="159" spans="1:65" s="13" customFormat="1">
      <c r="B159" s="203"/>
      <c r="C159" s="204"/>
      <c r="D159" s="205" t="s">
        <v>163</v>
      </c>
      <c r="E159" s="206" t="s">
        <v>1</v>
      </c>
      <c r="F159" s="207" t="s">
        <v>325</v>
      </c>
      <c r="G159" s="204"/>
      <c r="H159" s="206" t="s">
        <v>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163</v>
      </c>
      <c r="AU159" s="213" t="s">
        <v>85</v>
      </c>
      <c r="AV159" s="13" t="s">
        <v>83</v>
      </c>
      <c r="AW159" s="13" t="s">
        <v>32</v>
      </c>
      <c r="AX159" s="13" t="s">
        <v>75</v>
      </c>
      <c r="AY159" s="213" t="s">
        <v>124</v>
      </c>
    </row>
    <row r="160" spans="1:65" s="13" customFormat="1">
      <c r="B160" s="203"/>
      <c r="C160" s="204"/>
      <c r="D160" s="205" t="s">
        <v>163</v>
      </c>
      <c r="E160" s="206" t="s">
        <v>1</v>
      </c>
      <c r="F160" s="207" t="s">
        <v>329</v>
      </c>
      <c r="G160" s="204"/>
      <c r="H160" s="206" t="s">
        <v>1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163</v>
      </c>
      <c r="AU160" s="213" t="s">
        <v>85</v>
      </c>
      <c r="AV160" s="13" t="s">
        <v>83</v>
      </c>
      <c r="AW160" s="13" t="s">
        <v>32</v>
      </c>
      <c r="AX160" s="13" t="s">
        <v>75</v>
      </c>
      <c r="AY160" s="213" t="s">
        <v>124</v>
      </c>
    </row>
    <row r="161" spans="1:65" s="14" customFormat="1">
      <c r="B161" s="214"/>
      <c r="C161" s="215"/>
      <c r="D161" s="205" t="s">
        <v>163</v>
      </c>
      <c r="E161" s="216" t="s">
        <v>1</v>
      </c>
      <c r="F161" s="217" t="s">
        <v>330</v>
      </c>
      <c r="G161" s="215"/>
      <c r="H161" s="218">
        <v>32.200000000000003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163</v>
      </c>
      <c r="AU161" s="224" t="s">
        <v>85</v>
      </c>
      <c r="AV161" s="14" t="s">
        <v>85</v>
      </c>
      <c r="AW161" s="14" t="s">
        <v>32</v>
      </c>
      <c r="AX161" s="14" t="s">
        <v>83</v>
      </c>
      <c r="AY161" s="224" t="s">
        <v>124</v>
      </c>
    </row>
    <row r="162" spans="1:65" s="2" customFormat="1" ht="14.45" customHeight="1">
      <c r="A162" s="34"/>
      <c r="B162" s="35"/>
      <c r="C162" s="236" t="s">
        <v>167</v>
      </c>
      <c r="D162" s="236" t="s">
        <v>206</v>
      </c>
      <c r="E162" s="237" t="s">
        <v>331</v>
      </c>
      <c r="F162" s="238" t="s">
        <v>332</v>
      </c>
      <c r="G162" s="239" t="s">
        <v>229</v>
      </c>
      <c r="H162" s="240">
        <v>30.75</v>
      </c>
      <c r="I162" s="241"/>
      <c r="J162" s="242">
        <f>ROUND(I162*H162,2)</f>
        <v>0</v>
      </c>
      <c r="K162" s="243"/>
      <c r="L162" s="39"/>
      <c r="M162" s="244" t="s">
        <v>1</v>
      </c>
      <c r="N162" s="245" t="s">
        <v>40</v>
      </c>
      <c r="O162" s="7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1" t="s">
        <v>130</v>
      </c>
      <c r="AT162" s="201" t="s">
        <v>206</v>
      </c>
      <c r="AU162" s="201" t="s">
        <v>85</v>
      </c>
      <c r="AY162" s="17" t="s">
        <v>124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" t="s">
        <v>83</v>
      </c>
      <c r="BK162" s="202">
        <f>ROUND(I162*H162,2)</f>
        <v>0</v>
      </c>
      <c r="BL162" s="17" t="s">
        <v>130</v>
      </c>
      <c r="BM162" s="201" t="s">
        <v>333</v>
      </c>
    </row>
    <row r="163" spans="1:65" s="13" customFormat="1">
      <c r="B163" s="203"/>
      <c r="C163" s="204"/>
      <c r="D163" s="205" t="s">
        <v>163</v>
      </c>
      <c r="E163" s="206" t="s">
        <v>1</v>
      </c>
      <c r="F163" s="207" t="s">
        <v>289</v>
      </c>
      <c r="G163" s="204"/>
      <c r="H163" s="256" t="s">
        <v>1</v>
      </c>
      <c r="I163" s="204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163</v>
      </c>
      <c r="AU163" s="213" t="s">
        <v>85</v>
      </c>
      <c r="AV163" s="13" t="s">
        <v>83</v>
      </c>
      <c r="AW163" s="13" t="s">
        <v>32</v>
      </c>
      <c r="AX163" s="13" t="s">
        <v>75</v>
      </c>
      <c r="AY163" s="213" t="s">
        <v>124</v>
      </c>
    </row>
    <row r="164" spans="1:65" s="14" customFormat="1">
      <c r="B164" s="214"/>
      <c r="C164" s="215"/>
      <c r="D164" s="205" t="s">
        <v>163</v>
      </c>
      <c r="E164" s="216" t="s">
        <v>228</v>
      </c>
      <c r="F164" s="217" t="s">
        <v>334</v>
      </c>
      <c r="G164" s="215"/>
      <c r="H164" s="257">
        <v>37.5</v>
      </c>
      <c r="I164" s="215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163</v>
      </c>
      <c r="AU164" s="224" t="s">
        <v>85</v>
      </c>
      <c r="AV164" s="14" t="s">
        <v>85</v>
      </c>
      <c r="AW164" s="14" t="s">
        <v>32</v>
      </c>
      <c r="AX164" s="14" t="s">
        <v>83</v>
      </c>
      <c r="AY164" s="224" t="s">
        <v>124</v>
      </c>
    </row>
    <row r="165" spans="1:65" s="13" customFormat="1">
      <c r="B165" s="203"/>
      <c r="C165" s="204"/>
      <c r="D165" s="205" t="s">
        <v>163</v>
      </c>
      <c r="E165" s="206" t="s">
        <v>1</v>
      </c>
      <c r="F165" s="207" t="s">
        <v>865</v>
      </c>
      <c r="G165" s="204"/>
      <c r="H165" s="256" t="s">
        <v>1</v>
      </c>
      <c r="I165" s="204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163</v>
      </c>
      <c r="AU165" s="213" t="s">
        <v>85</v>
      </c>
      <c r="AV165" s="13" t="s">
        <v>83</v>
      </c>
      <c r="AW165" s="13" t="s">
        <v>32</v>
      </c>
      <c r="AX165" s="13" t="s">
        <v>75</v>
      </c>
      <c r="AY165" s="213" t="s">
        <v>124</v>
      </c>
    </row>
    <row r="166" spans="1:65" s="14" customFormat="1">
      <c r="B166" s="214"/>
      <c r="C166" s="215"/>
      <c r="D166" s="205" t="s">
        <v>163</v>
      </c>
      <c r="E166" s="216" t="s">
        <v>1</v>
      </c>
      <c r="F166" s="258" t="s">
        <v>866</v>
      </c>
      <c r="G166" s="215"/>
      <c r="H166" s="257">
        <v>-6.75</v>
      </c>
      <c r="I166" s="215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163</v>
      </c>
      <c r="AU166" s="224" t="s">
        <v>85</v>
      </c>
      <c r="AV166" s="14" t="s">
        <v>85</v>
      </c>
      <c r="AW166" s="14" t="s">
        <v>32</v>
      </c>
      <c r="AX166" s="14" t="s">
        <v>75</v>
      </c>
      <c r="AY166" s="224" t="s">
        <v>124</v>
      </c>
    </row>
    <row r="167" spans="1:65" s="15" customFormat="1">
      <c r="B167" s="225"/>
      <c r="C167" s="226"/>
      <c r="D167" s="205" t="s">
        <v>163</v>
      </c>
      <c r="E167" s="227" t="s">
        <v>1</v>
      </c>
      <c r="F167" s="228" t="s">
        <v>166</v>
      </c>
      <c r="G167" s="226"/>
      <c r="H167" s="259">
        <v>30.75</v>
      </c>
      <c r="I167" s="226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163</v>
      </c>
      <c r="AU167" s="235" t="s">
        <v>85</v>
      </c>
      <c r="AV167" s="15" t="s">
        <v>130</v>
      </c>
      <c r="AW167" s="15" t="s">
        <v>32</v>
      </c>
      <c r="AX167" s="15" t="s">
        <v>83</v>
      </c>
      <c r="AY167" s="235" t="s">
        <v>124</v>
      </c>
    </row>
    <row r="168" spans="1:65" s="2" customFormat="1" ht="24.2" customHeight="1">
      <c r="A168" s="34"/>
      <c r="B168" s="35"/>
      <c r="C168" s="236" t="s">
        <v>171</v>
      </c>
      <c r="D168" s="236" t="s">
        <v>206</v>
      </c>
      <c r="E168" s="237" t="s">
        <v>335</v>
      </c>
      <c r="F168" s="238" t="s">
        <v>336</v>
      </c>
      <c r="G168" s="239" t="s">
        <v>229</v>
      </c>
      <c r="H168" s="240">
        <v>245.351</v>
      </c>
      <c r="I168" s="241"/>
      <c r="J168" s="242">
        <f>ROUND(I168*H168,2)</f>
        <v>0</v>
      </c>
      <c r="K168" s="243"/>
      <c r="L168" s="39"/>
      <c r="M168" s="244" t="s">
        <v>1</v>
      </c>
      <c r="N168" s="245" t="s">
        <v>40</v>
      </c>
      <c r="O168" s="7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130</v>
      </c>
      <c r="AT168" s="201" t="s">
        <v>206</v>
      </c>
      <c r="AU168" s="201" t="s">
        <v>85</v>
      </c>
      <c r="AY168" s="17" t="s">
        <v>124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130</v>
      </c>
      <c r="BM168" s="201" t="s">
        <v>337</v>
      </c>
    </row>
    <row r="169" spans="1:65" s="13" customFormat="1">
      <c r="B169" s="203"/>
      <c r="C169" s="204"/>
      <c r="D169" s="205" t="s">
        <v>163</v>
      </c>
      <c r="E169" s="206" t="s">
        <v>1</v>
      </c>
      <c r="F169" s="207" t="s">
        <v>338</v>
      </c>
      <c r="G169" s="204"/>
      <c r="H169" s="256" t="s">
        <v>1</v>
      </c>
      <c r="I169" s="204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163</v>
      </c>
      <c r="AU169" s="213" t="s">
        <v>85</v>
      </c>
      <c r="AV169" s="13" t="s">
        <v>83</v>
      </c>
      <c r="AW169" s="13" t="s">
        <v>32</v>
      </c>
      <c r="AX169" s="13" t="s">
        <v>75</v>
      </c>
      <c r="AY169" s="213" t="s">
        <v>124</v>
      </c>
    </row>
    <row r="170" spans="1:65" s="14" customFormat="1" ht="33.75">
      <c r="B170" s="214"/>
      <c r="C170" s="215"/>
      <c r="D170" s="205" t="s">
        <v>163</v>
      </c>
      <c r="E170" s="216" t="s">
        <v>262</v>
      </c>
      <c r="F170" s="217" t="s">
        <v>896</v>
      </c>
      <c r="G170" s="215"/>
      <c r="H170" s="257">
        <v>268.75099999999998</v>
      </c>
      <c r="I170" s="215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163</v>
      </c>
      <c r="AU170" s="224" t="s">
        <v>85</v>
      </c>
      <c r="AV170" s="14" t="s">
        <v>85</v>
      </c>
      <c r="AW170" s="14" t="s">
        <v>32</v>
      </c>
      <c r="AX170" s="14" t="s">
        <v>83</v>
      </c>
      <c r="AY170" s="224" t="s">
        <v>124</v>
      </c>
    </row>
    <row r="171" spans="1:65" s="13" customFormat="1">
      <c r="B171" s="203"/>
      <c r="C171" s="204"/>
      <c r="D171" s="205" t="s">
        <v>163</v>
      </c>
      <c r="E171" s="206" t="s">
        <v>1</v>
      </c>
      <c r="F171" s="207" t="s">
        <v>865</v>
      </c>
      <c r="G171" s="204"/>
      <c r="H171" s="256" t="s">
        <v>1</v>
      </c>
      <c r="I171" s="204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163</v>
      </c>
      <c r="AU171" s="213" t="s">
        <v>85</v>
      </c>
      <c r="AV171" s="13" t="s">
        <v>83</v>
      </c>
      <c r="AW171" s="13" t="s">
        <v>32</v>
      </c>
      <c r="AX171" s="13" t="s">
        <v>75</v>
      </c>
      <c r="AY171" s="213" t="s">
        <v>124</v>
      </c>
    </row>
    <row r="172" spans="1:65" s="14" customFormat="1">
      <c r="B172" s="214"/>
      <c r="C172" s="215"/>
      <c r="D172" s="205" t="s">
        <v>163</v>
      </c>
      <c r="E172" s="216" t="s">
        <v>1</v>
      </c>
      <c r="F172" s="258" t="s">
        <v>867</v>
      </c>
      <c r="G172" s="215"/>
      <c r="H172" s="257">
        <v>-23.4</v>
      </c>
      <c r="I172" s="215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163</v>
      </c>
      <c r="AU172" s="224" t="s">
        <v>85</v>
      </c>
      <c r="AV172" s="14" t="s">
        <v>85</v>
      </c>
      <c r="AW172" s="14" t="s">
        <v>32</v>
      </c>
      <c r="AX172" s="14" t="s">
        <v>75</v>
      </c>
      <c r="AY172" s="224" t="s">
        <v>124</v>
      </c>
    </row>
    <row r="173" spans="1:65" s="15" customFormat="1">
      <c r="B173" s="225"/>
      <c r="C173" s="226"/>
      <c r="D173" s="205" t="s">
        <v>163</v>
      </c>
      <c r="E173" s="227" t="s">
        <v>1</v>
      </c>
      <c r="F173" s="228" t="s">
        <v>166</v>
      </c>
      <c r="G173" s="226"/>
      <c r="H173" s="259">
        <v>245.351</v>
      </c>
      <c r="I173" s="226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163</v>
      </c>
      <c r="AU173" s="235" t="s">
        <v>85</v>
      </c>
      <c r="AV173" s="15" t="s">
        <v>130</v>
      </c>
      <c r="AW173" s="15" t="s">
        <v>32</v>
      </c>
      <c r="AX173" s="15" t="s">
        <v>83</v>
      </c>
      <c r="AY173" s="235" t="s">
        <v>124</v>
      </c>
    </row>
    <row r="174" spans="1:65" s="2" customFormat="1" ht="24.2" customHeight="1">
      <c r="A174" s="34"/>
      <c r="B174" s="35"/>
      <c r="C174" s="236" t="s">
        <v>175</v>
      </c>
      <c r="D174" s="236" t="s">
        <v>206</v>
      </c>
      <c r="E174" s="237" t="s">
        <v>339</v>
      </c>
      <c r="F174" s="238" t="s">
        <v>340</v>
      </c>
      <c r="G174" s="239" t="s">
        <v>96</v>
      </c>
      <c r="H174" s="240">
        <v>1.6</v>
      </c>
      <c r="I174" s="241"/>
      <c r="J174" s="242">
        <f>ROUND(I174*H174,2)</f>
        <v>0</v>
      </c>
      <c r="K174" s="243"/>
      <c r="L174" s="39"/>
      <c r="M174" s="244" t="s">
        <v>1</v>
      </c>
      <c r="N174" s="245" t="s">
        <v>40</v>
      </c>
      <c r="O174" s="7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1" t="s">
        <v>130</v>
      </c>
      <c r="AT174" s="201" t="s">
        <v>206</v>
      </c>
      <c r="AU174" s="201" t="s">
        <v>85</v>
      </c>
      <c r="AY174" s="17" t="s">
        <v>124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" t="s">
        <v>83</v>
      </c>
      <c r="BK174" s="202">
        <f>ROUND(I174*H174,2)</f>
        <v>0</v>
      </c>
      <c r="BL174" s="17" t="s">
        <v>130</v>
      </c>
      <c r="BM174" s="201" t="s">
        <v>341</v>
      </c>
    </row>
    <row r="175" spans="1:65" s="13" customFormat="1">
      <c r="B175" s="203"/>
      <c r="C175" s="204"/>
      <c r="D175" s="205" t="s">
        <v>163</v>
      </c>
      <c r="E175" s="206" t="s">
        <v>1</v>
      </c>
      <c r="F175" s="207" t="s">
        <v>342</v>
      </c>
      <c r="G175" s="204"/>
      <c r="H175" s="206" t="s">
        <v>1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163</v>
      </c>
      <c r="AU175" s="213" t="s">
        <v>85</v>
      </c>
      <c r="AV175" s="13" t="s">
        <v>83</v>
      </c>
      <c r="AW175" s="13" t="s">
        <v>32</v>
      </c>
      <c r="AX175" s="13" t="s">
        <v>75</v>
      </c>
      <c r="AY175" s="213" t="s">
        <v>124</v>
      </c>
    </row>
    <row r="176" spans="1:65" s="14" customFormat="1">
      <c r="B176" s="214"/>
      <c r="C176" s="215"/>
      <c r="D176" s="205" t="s">
        <v>163</v>
      </c>
      <c r="E176" s="216" t="s">
        <v>1</v>
      </c>
      <c r="F176" s="217" t="s">
        <v>343</v>
      </c>
      <c r="G176" s="215"/>
      <c r="H176" s="218">
        <v>1.6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163</v>
      </c>
      <c r="AU176" s="224" t="s">
        <v>85</v>
      </c>
      <c r="AV176" s="14" t="s">
        <v>85</v>
      </c>
      <c r="AW176" s="14" t="s">
        <v>32</v>
      </c>
      <c r="AX176" s="14" t="s">
        <v>83</v>
      </c>
      <c r="AY176" s="224" t="s">
        <v>124</v>
      </c>
    </row>
    <row r="177" spans="1:65" s="2" customFormat="1" ht="24.2" customHeight="1">
      <c r="A177" s="34"/>
      <c r="B177" s="35"/>
      <c r="C177" s="236" t="s">
        <v>179</v>
      </c>
      <c r="D177" s="236" t="s">
        <v>206</v>
      </c>
      <c r="E177" s="237" t="s">
        <v>344</v>
      </c>
      <c r="F177" s="238" t="s">
        <v>345</v>
      </c>
      <c r="G177" s="239" t="s">
        <v>229</v>
      </c>
      <c r="H177" s="240">
        <v>32.32</v>
      </c>
      <c r="I177" s="241"/>
      <c r="J177" s="242">
        <f>ROUND(I177*H177,2)</f>
        <v>0</v>
      </c>
      <c r="K177" s="243"/>
      <c r="L177" s="39"/>
      <c r="M177" s="244" t="s">
        <v>1</v>
      </c>
      <c r="N177" s="245" t="s">
        <v>40</v>
      </c>
      <c r="O177" s="7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130</v>
      </c>
      <c r="AT177" s="201" t="s">
        <v>206</v>
      </c>
      <c r="AU177" s="201" t="s">
        <v>85</v>
      </c>
      <c r="AY177" s="17" t="s">
        <v>124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" t="s">
        <v>83</v>
      </c>
      <c r="BK177" s="202">
        <f>ROUND(I177*H177,2)</f>
        <v>0</v>
      </c>
      <c r="BL177" s="17" t="s">
        <v>130</v>
      </c>
      <c r="BM177" s="201" t="s">
        <v>346</v>
      </c>
    </row>
    <row r="178" spans="1:65" s="13" customFormat="1">
      <c r="B178" s="203"/>
      <c r="C178" s="204"/>
      <c r="D178" s="205" t="s">
        <v>163</v>
      </c>
      <c r="E178" s="206" t="s">
        <v>1</v>
      </c>
      <c r="F178" s="207" t="s">
        <v>347</v>
      </c>
      <c r="G178" s="204"/>
      <c r="H178" s="206" t="s">
        <v>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163</v>
      </c>
      <c r="AU178" s="213" t="s">
        <v>85</v>
      </c>
      <c r="AV178" s="13" t="s">
        <v>83</v>
      </c>
      <c r="AW178" s="13" t="s">
        <v>32</v>
      </c>
      <c r="AX178" s="13" t="s">
        <v>75</v>
      </c>
      <c r="AY178" s="213" t="s">
        <v>124</v>
      </c>
    </row>
    <row r="179" spans="1:65" s="14" customFormat="1">
      <c r="B179" s="214"/>
      <c r="C179" s="215"/>
      <c r="D179" s="205" t="s">
        <v>163</v>
      </c>
      <c r="E179" s="216" t="s">
        <v>1</v>
      </c>
      <c r="F179" s="217" t="s">
        <v>348</v>
      </c>
      <c r="G179" s="215"/>
      <c r="H179" s="218">
        <v>22.32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163</v>
      </c>
      <c r="AU179" s="224" t="s">
        <v>85</v>
      </c>
      <c r="AV179" s="14" t="s">
        <v>85</v>
      </c>
      <c r="AW179" s="14" t="s">
        <v>32</v>
      </c>
      <c r="AX179" s="14" t="s">
        <v>75</v>
      </c>
      <c r="AY179" s="224" t="s">
        <v>124</v>
      </c>
    </row>
    <row r="180" spans="1:65" s="14" customFormat="1">
      <c r="B180" s="214"/>
      <c r="C180" s="215"/>
      <c r="D180" s="205" t="s">
        <v>163</v>
      </c>
      <c r="E180" s="216" t="s">
        <v>1</v>
      </c>
      <c r="F180" s="217" t="s">
        <v>349</v>
      </c>
      <c r="G180" s="215"/>
      <c r="H180" s="218">
        <v>5.75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163</v>
      </c>
      <c r="AU180" s="224" t="s">
        <v>85</v>
      </c>
      <c r="AV180" s="14" t="s">
        <v>85</v>
      </c>
      <c r="AW180" s="14" t="s">
        <v>32</v>
      </c>
      <c r="AX180" s="14" t="s">
        <v>75</v>
      </c>
      <c r="AY180" s="224" t="s">
        <v>124</v>
      </c>
    </row>
    <row r="181" spans="1:65" s="14" customFormat="1">
      <c r="B181" s="214"/>
      <c r="C181" s="215"/>
      <c r="D181" s="205" t="s">
        <v>163</v>
      </c>
      <c r="E181" s="216" t="s">
        <v>1</v>
      </c>
      <c r="F181" s="217" t="s">
        <v>350</v>
      </c>
      <c r="G181" s="215"/>
      <c r="H181" s="218">
        <v>4.25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163</v>
      </c>
      <c r="AU181" s="224" t="s">
        <v>85</v>
      </c>
      <c r="AV181" s="14" t="s">
        <v>85</v>
      </c>
      <c r="AW181" s="14" t="s">
        <v>32</v>
      </c>
      <c r="AX181" s="14" t="s">
        <v>75</v>
      </c>
      <c r="AY181" s="224" t="s">
        <v>124</v>
      </c>
    </row>
    <row r="182" spans="1:65" s="15" customFormat="1">
      <c r="B182" s="225"/>
      <c r="C182" s="226"/>
      <c r="D182" s="205" t="s">
        <v>163</v>
      </c>
      <c r="E182" s="227" t="s">
        <v>240</v>
      </c>
      <c r="F182" s="228" t="s">
        <v>166</v>
      </c>
      <c r="G182" s="226"/>
      <c r="H182" s="229">
        <v>32.32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163</v>
      </c>
      <c r="AU182" s="235" t="s">
        <v>85</v>
      </c>
      <c r="AV182" s="15" t="s">
        <v>130</v>
      </c>
      <c r="AW182" s="15" t="s">
        <v>32</v>
      </c>
      <c r="AX182" s="15" t="s">
        <v>83</v>
      </c>
      <c r="AY182" s="235" t="s">
        <v>124</v>
      </c>
    </row>
    <row r="183" spans="1:65" s="2" customFormat="1" ht="24.2" customHeight="1">
      <c r="A183" s="34"/>
      <c r="B183" s="35"/>
      <c r="C183" s="236" t="s">
        <v>8</v>
      </c>
      <c r="D183" s="236" t="s">
        <v>206</v>
      </c>
      <c r="E183" s="237" t="s">
        <v>351</v>
      </c>
      <c r="F183" s="238" t="s">
        <v>352</v>
      </c>
      <c r="G183" s="239" t="s">
        <v>229</v>
      </c>
      <c r="H183" s="240">
        <v>32.32</v>
      </c>
      <c r="I183" s="241"/>
      <c r="J183" s="242">
        <f>ROUND(I183*H183,2)</f>
        <v>0</v>
      </c>
      <c r="K183" s="243"/>
      <c r="L183" s="39"/>
      <c r="M183" s="244" t="s">
        <v>1</v>
      </c>
      <c r="N183" s="245" t="s">
        <v>40</v>
      </c>
      <c r="O183" s="7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130</v>
      </c>
      <c r="AT183" s="201" t="s">
        <v>206</v>
      </c>
      <c r="AU183" s="201" t="s">
        <v>85</v>
      </c>
      <c r="AY183" s="17" t="s">
        <v>124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83</v>
      </c>
      <c r="BK183" s="202">
        <f>ROUND(I183*H183,2)</f>
        <v>0</v>
      </c>
      <c r="BL183" s="17" t="s">
        <v>130</v>
      </c>
      <c r="BM183" s="201" t="s">
        <v>353</v>
      </c>
    </row>
    <row r="184" spans="1:65" s="14" customFormat="1">
      <c r="B184" s="214"/>
      <c r="C184" s="215"/>
      <c r="D184" s="205" t="s">
        <v>163</v>
      </c>
      <c r="E184" s="216" t="s">
        <v>1</v>
      </c>
      <c r="F184" s="217" t="s">
        <v>240</v>
      </c>
      <c r="G184" s="215"/>
      <c r="H184" s="218">
        <v>32.32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163</v>
      </c>
      <c r="AU184" s="224" t="s">
        <v>85</v>
      </c>
      <c r="AV184" s="14" t="s">
        <v>85</v>
      </c>
      <c r="AW184" s="14" t="s">
        <v>32</v>
      </c>
      <c r="AX184" s="14" t="s">
        <v>83</v>
      </c>
      <c r="AY184" s="224" t="s">
        <v>124</v>
      </c>
    </row>
    <row r="185" spans="1:65" s="2" customFormat="1" ht="24.2" customHeight="1">
      <c r="A185" s="34"/>
      <c r="B185" s="35"/>
      <c r="C185" s="236" t="s">
        <v>186</v>
      </c>
      <c r="D185" s="236" t="s">
        <v>206</v>
      </c>
      <c r="E185" s="237" t="s">
        <v>354</v>
      </c>
      <c r="F185" s="238" t="s">
        <v>355</v>
      </c>
      <c r="G185" s="239" t="s">
        <v>229</v>
      </c>
      <c r="H185" s="240">
        <v>23</v>
      </c>
      <c r="I185" s="241"/>
      <c r="J185" s="242">
        <f>ROUND(I185*H185,2)</f>
        <v>0</v>
      </c>
      <c r="K185" s="243"/>
      <c r="L185" s="39"/>
      <c r="M185" s="244" t="s">
        <v>1</v>
      </c>
      <c r="N185" s="245" t="s">
        <v>40</v>
      </c>
      <c r="O185" s="7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1" t="s">
        <v>130</v>
      </c>
      <c r="AT185" s="201" t="s">
        <v>206</v>
      </c>
      <c r="AU185" s="201" t="s">
        <v>85</v>
      </c>
      <c r="AY185" s="17" t="s">
        <v>124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7" t="s">
        <v>83</v>
      </c>
      <c r="BK185" s="202">
        <f>ROUND(I185*H185,2)</f>
        <v>0</v>
      </c>
      <c r="BL185" s="17" t="s">
        <v>130</v>
      </c>
      <c r="BM185" s="201" t="s">
        <v>356</v>
      </c>
    </row>
    <row r="186" spans="1:65" s="13" customFormat="1">
      <c r="B186" s="203"/>
      <c r="C186" s="204"/>
      <c r="D186" s="205" t="s">
        <v>163</v>
      </c>
      <c r="E186" s="206" t="s">
        <v>1</v>
      </c>
      <c r="F186" s="207" t="s">
        <v>868</v>
      </c>
      <c r="G186" s="204"/>
      <c r="H186" s="256" t="s">
        <v>1</v>
      </c>
      <c r="I186" s="204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163</v>
      </c>
      <c r="AU186" s="213" t="s">
        <v>85</v>
      </c>
      <c r="AV186" s="13" t="s">
        <v>83</v>
      </c>
      <c r="AW186" s="13" t="s">
        <v>32</v>
      </c>
      <c r="AX186" s="13" t="s">
        <v>75</v>
      </c>
      <c r="AY186" s="213" t="s">
        <v>124</v>
      </c>
    </row>
    <row r="187" spans="1:65" s="14" customFormat="1">
      <c r="B187" s="214"/>
      <c r="C187" s="215"/>
      <c r="D187" s="205" t="s">
        <v>163</v>
      </c>
      <c r="E187" s="216" t="s">
        <v>1</v>
      </c>
      <c r="F187" s="217" t="s">
        <v>869</v>
      </c>
      <c r="G187" s="215"/>
      <c r="H187" s="257">
        <v>23</v>
      </c>
      <c r="I187" s="215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163</v>
      </c>
      <c r="AU187" s="224" t="s">
        <v>85</v>
      </c>
      <c r="AV187" s="14" t="s">
        <v>85</v>
      </c>
      <c r="AW187" s="14" t="s">
        <v>32</v>
      </c>
      <c r="AX187" s="14" t="s">
        <v>83</v>
      </c>
      <c r="AY187" s="224" t="s">
        <v>124</v>
      </c>
    </row>
    <row r="188" spans="1:65" s="2" customFormat="1" ht="24.2" customHeight="1">
      <c r="A188" s="34"/>
      <c r="B188" s="35"/>
      <c r="C188" s="236" t="s">
        <v>190</v>
      </c>
      <c r="D188" s="236" t="s">
        <v>206</v>
      </c>
      <c r="E188" s="237" t="s">
        <v>357</v>
      </c>
      <c r="F188" s="238" t="s">
        <v>358</v>
      </c>
      <c r="G188" s="239" t="s">
        <v>223</v>
      </c>
      <c r="H188" s="240">
        <v>4</v>
      </c>
      <c r="I188" s="241"/>
      <c r="J188" s="242">
        <f>ROUND(I188*H188,2)</f>
        <v>0</v>
      </c>
      <c r="K188" s="243"/>
      <c r="L188" s="39"/>
      <c r="M188" s="244" t="s">
        <v>1</v>
      </c>
      <c r="N188" s="245" t="s">
        <v>40</v>
      </c>
      <c r="O188" s="7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1" t="s">
        <v>130</v>
      </c>
      <c r="AT188" s="201" t="s">
        <v>206</v>
      </c>
      <c r="AU188" s="201" t="s">
        <v>85</v>
      </c>
      <c r="AY188" s="17" t="s">
        <v>124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" t="s">
        <v>83</v>
      </c>
      <c r="BK188" s="202">
        <f>ROUND(I188*H188,2)</f>
        <v>0</v>
      </c>
      <c r="BL188" s="17" t="s">
        <v>130</v>
      </c>
      <c r="BM188" s="201" t="s">
        <v>359</v>
      </c>
    </row>
    <row r="189" spans="1:65" s="14" customFormat="1">
      <c r="B189" s="214"/>
      <c r="C189" s="215"/>
      <c r="D189" s="205" t="s">
        <v>163</v>
      </c>
      <c r="E189" s="216" t="s">
        <v>1</v>
      </c>
      <c r="F189" s="217" t="s">
        <v>225</v>
      </c>
      <c r="G189" s="215"/>
      <c r="H189" s="218">
        <v>4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163</v>
      </c>
      <c r="AU189" s="224" t="s">
        <v>85</v>
      </c>
      <c r="AV189" s="14" t="s">
        <v>85</v>
      </c>
      <c r="AW189" s="14" t="s">
        <v>32</v>
      </c>
      <c r="AX189" s="14" t="s">
        <v>83</v>
      </c>
      <c r="AY189" s="224" t="s">
        <v>124</v>
      </c>
    </row>
    <row r="190" spans="1:65" s="2" customFormat="1" ht="24.2" customHeight="1">
      <c r="A190" s="34"/>
      <c r="B190" s="35"/>
      <c r="C190" s="236" t="s">
        <v>194</v>
      </c>
      <c r="D190" s="236" t="s">
        <v>206</v>
      </c>
      <c r="E190" s="237" t="s">
        <v>360</v>
      </c>
      <c r="F190" s="238" t="s">
        <v>361</v>
      </c>
      <c r="G190" s="239" t="s">
        <v>229</v>
      </c>
      <c r="H190" s="240">
        <v>296.92099999999999</v>
      </c>
      <c r="I190" s="241"/>
      <c r="J190" s="242">
        <f>ROUND(I190*H190,2)</f>
        <v>0</v>
      </c>
      <c r="K190" s="243"/>
      <c r="L190" s="39"/>
      <c r="M190" s="244" t="s">
        <v>1</v>
      </c>
      <c r="N190" s="245" t="s">
        <v>40</v>
      </c>
      <c r="O190" s="7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130</v>
      </c>
      <c r="AT190" s="201" t="s">
        <v>206</v>
      </c>
      <c r="AU190" s="201" t="s">
        <v>85</v>
      </c>
      <c r="AY190" s="17" t="s">
        <v>124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130</v>
      </c>
      <c r="BM190" s="201" t="s">
        <v>362</v>
      </c>
    </row>
    <row r="191" spans="1:65" s="14" customFormat="1">
      <c r="B191" s="214"/>
      <c r="C191" s="215"/>
      <c r="D191" s="205" t="s">
        <v>163</v>
      </c>
      <c r="E191" s="216" t="s">
        <v>242</v>
      </c>
      <c r="F191" s="217" t="s">
        <v>897</v>
      </c>
      <c r="G191" s="215"/>
      <c r="H191" s="257">
        <v>296.92099999999999</v>
      </c>
      <c r="I191" s="215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163</v>
      </c>
      <c r="AU191" s="224" t="s">
        <v>85</v>
      </c>
      <c r="AV191" s="14" t="s">
        <v>85</v>
      </c>
      <c r="AW191" s="14" t="s">
        <v>32</v>
      </c>
      <c r="AX191" s="14" t="s">
        <v>83</v>
      </c>
      <c r="AY191" s="224" t="s">
        <v>124</v>
      </c>
    </row>
    <row r="192" spans="1:65" s="2" customFormat="1" ht="24.2" customHeight="1">
      <c r="A192" s="34"/>
      <c r="B192" s="35"/>
      <c r="C192" s="236" t="s">
        <v>198</v>
      </c>
      <c r="D192" s="236" t="s">
        <v>206</v>
      </c>
      <c r="E192" s="237" t="s">
        <v>363</v>
      </c>
      <c r="F192" s="238" t="s">
        <v>364</v>
      </c>
      <c r="G192" s="239" t="s">
        <v>229</v>
      </c>
      <c r="H192" s="240">
        <v>4453.8149999999996</v>
      </c>
      <c r="I192" s="241"/>
      <c r="J192" s="242">
        <f>ROUND(I192*H192,2)</f>
        <v>0</v>
      </c>
      <c r="K192" s="243"/>
      <c r="L192" s="39"/>
      <c r="M192" s="244" t="s">
        <v>1</v>
      </c>
      <c r="N192" s="245" t="s">
        <v>40</v>
      </c>
      <c r="O192" s="71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130</v>
      </c>
      <c r="AT192" s="201" t="s">
        <v>206</v>
      </c>
      <c r="AU192" s="201" t="s">
        <v>85</v>
      </c>
      <c r="AY192" s="17" t="s">
        <v>124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83</v>
      </c>
      <c r="BK192" s="202">
        <f>ROUND(I192*H192,2)</f>
        <v>0</v>
      </c>
      <c r="BL192" s="17" t="s">
        <v>130</v>
      </c>
      <c r="BM192" s="201" t="s">
        <v>365</v>
      </c>
    </row>
    <row r="193" spans="1:65" s="13" customFormat="1">
      <c r="B193" s="203"/>
      <c r="C193" s="204"/>
      <c r="D193" s="205" t="s">
        <v>163</v>
      </c>
      <c r="E193" s="206" t="s">
        <v>1</v>
      </c>
      <c r="F193" s="207" t="s">
        <v>366</v>
      </c>
      <c r="G193" s="204"/>
      <c r="H193" s="256" t="s">
        <v>1</v>
      </c>
      <c r="I193" s="204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163</v>
      </c>
      <c r="AU193" s="213" t="s">
        <v>85</v>
      </c>
      <c r="AV193" s="13" t="s">
        <v>83</v>
      </c>
      <c r="AW193" s="13" t="s">
        <v>32</v>
      </c>
      <c r="AX193" s="13" t="s">
        <v>75</v>
      </c>
      <c r="AY193" s="213" t="s">
        <v>124</v>
      </c>
    </row>
    <row r="194" spans="1:65" s="14" customFormat="1">
      <c r="B194" s="214"/>
      <c r="C194" s="215"/>
      <c r="D194" s="205" t="s">
        <v>163</v>
      </c>
      <c r="E194" s="216" t="s">
        <v>1</v>
      </c>
      <c r="F194" s="217" t="s">
        <v>898</v>
      </c>
      <c r="G194" s="215"/>
      <c r="H194" s="257">
        <v>4453.8149999999996</v>
      </c>
      <c r="I194" s="215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163</v>
      </c>
      <c r="AU194" s="224" t="s">
        <v>85</v>
      </c>
      <c r="AV194" s="14" t="s">
        <v>85</v>
      </c>
      <c r="AW194" s="14" t="s">
        <v>32</v>
      </c>
      <c r="AX194" s="14" t="s">
        <v>83</v>
      </c>
      <c r="AY194" s="224" t="s">
        <v>124</v>
      </c>
    </row>
    <row r="195" spans="1:65" s="2" customFormat="1" ht="14.45" customHeight="1">
      <c r="A195" s="34"/>
      <c r="B195" s="35"/>
      <c r="C195" s="236" t="s">
        <v>202</v>
      </c>
      <c r="D195" s="236" t="s">
        <v>206</v>
      </c>
      <c r="E195" s="237" t="s">
        <v>367</v>
      </c>
      <c r="F195" s="238" t="s">
        <v>368</v>
      </c>
      <c r="G195" s="239" t="s">
        <v>229</v>
      </c>
      <c r="H195" s="240">
        <v>296.92099999999999</v>
      </c>
      <c r="I195" s="241"/>
      <c r="J195" s="242">
        <f>ROUND(I195*H195,2)</f>
        <v>0</v>
      </c>
      <c r="K195" s="243"/>
      <c r="L195" s="39"/>
      <c r="M195" s="244" t="s">
        <v>1</v>
      </c>
      <c r="N195" s="245" t="s">
        <v>40</v>
      </c>
      <c r="O195" s="7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130</v>
      </c>
      <c r="AT195" s="201" t="s">
        <v>206</v>
      </c>
      <c r="AU195" s="201" t="s">
        <v>85</v>
      </c>
      <c r="AY195" s="17" t="s">
        <v>124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83</v>
      </c>
      <c r="BK195" s="202">
        <f>ROUND(I195*H195,2)</f>
        <v>0</v>
      </c>
      <c r="BL195" s="17" t="s">
        <v>130</v>
      </c>
      <c r="BM195" s="201" t="s">
        <v>369</v>
      </c>
    </row>
    <row r="196" spans="1:65" s="14" customFormat="1">
      <c r="B196" s="214"/>
      <c r="C196" s="215"/>
      <c r="D196" s="205" t="s">
        <v>163</v>
      </c>
      <c r="E196" s="216" t="s">
        <v>1</v>
      </c>
      <c r="F196" s="217">
        <v>296.92099999999999</v>
      </c>
      <c r="G196" s="215"/>
      <c r="H196" s="218">
        <v>296.92099999999999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163</v>
      </c>
      <c r="AU196" s="224" t="s">
        <v>85</v>
      </c>
      <c r="AV196" s="14" t="s">
        <v>85</v>
      </c>
      <c r="AW196" s="14" t="s">
        <v>32</v>
      </c>
      <c r="AX196" s="14" t="s">
        <v>83</v>
      </c>
      <c r="AY196" s="224" t="s">
        <v>124</v>
      </c>
    </row>
    <row r="197" spans="1:65" s="2" customFormat="1" ht="14.45" customHeight="1">
      <c r="A197" s="34"/>
      <c r="B197" s="35"/>
      <c r="C197" s="236" t="s">
        <v>7</v>
      </c>
      <c r="D197" s="236" t="s">
        <v>206</v>
      </c>
      <c r="E197" s="237" t="s">
        <v>370</v>
      </c>
      <c r="F197" s="238" t="s">
        <v>371</v>
      </c>
      <c r="G197" s="239" t="s">
        <v>229</v>
      </c>
      <c r="H197" s="240">
        <v>296.92099999999999</v>
      </c>
      <c r="I197" s="241"/>
      <c r="J197" s="242">
        <f>ROUND(I197*H197,2)</f>
        <v>0</v>
      </c>
      <c r="K197" s="243"/>
      <c r="L197" s="39"/>
      <c r="M197" s="244" t="s">
        <v>1</v>
      </c>
      <c r="N197" s="245" t="s">
        <v>40</v>
      </c>
      <c r="O197" s="7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130</v>
      </c>
      <c r="AT197" s="201" t="s">
        <v>206</v>
      </c>
      <c r="AU197" s="201" t="s">
        <v>85</v>
      </c>
      <c r="AY197" s="17" t="s">
        <v>124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130</v>
      </c>
      <c r="BM197" s="201" t="s">
        <v>372</v>
      </c>
    </row>
    <row r="198" spans="1:65" s="14" customFormat="1">
      <c r="B198" s="214"/>
      <c r="C198" s="215"/>
      <c r="D198" s="205" t="s">
        <v>163</v>
      </c>
      <c r="E198" s="216" t="s">
        <v>1</v>
      </c>
      <c r="F198" s="217">
        <v>296.92099999999999</v>
      </c>
      <c r="G198" s="215"/>
      <c r="H198" s="218">
        <v>296.92099999999999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163</v>
      </c>
      <c r="AU198" s="224" t="s">
        <v>85</v>
      </c>
      <c r="AV198" s="14" t="s">
        <v>85</v>
      </c>
      <c r="AW198" s="14" t="s">
        <v>32</v>
      </c>
      <c r="AX198" s="14" t="s">
        <v>83</v>
      </c>
      <c r="AY198" s="224" t="s">
        <v>124</v>
      </c>
    </row>
    <row r="199" spans="1:65" s="2" customFormat="1" ht="24.2" customHeight="1">
      <c r="A199" s="34"/>
      <c r="B199" s="35"/>
      <c r="C199" s="236" t="s">
        <v>211</v>
      </c>
      <c r="D199" s="236" t="s">
        <v>206</v>
      </c>
      <c r="E199" s="237" t="s">
        <v>373</v>
      </c>
      <c r="F199" s="238" t="s">
        <v>374</v>
      </c>
      <c r="G199" s="239" t="s">
        <v>375</v>
      </c>
      <c r="H199" s="240">
        <v>504.76499999999999</v>
      </c>
      <c r="I199" s="241"/>
      <c r="J199" s="242">
        <f>ROUND(I199*H199,2)</f>
        <v>0</v>
      </c>
      <c r="K199" s="243"/>
      <c r="L199" s="39"/>
      <c r="M199" s="244" t="s">
        <v>1</v>
      </c>
      <c r="N199" s="245" t="s">
        <v>40</v>
      </c>
      <c r="O199" s="7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130</v>
      </c>
      <c r="AT199" s="201" t="s">
        <v>206</v>
      </c>
      <c r="AU199" s="201" t="s">
        <v>85</v>
      </c>
      <c r="AY199" s="17" t="s">
        <v>124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130</v>
      </c>
      <c r="BM199" s="201" t="s">
        <v>376</v>
      </c>
    </row>
    <row r="200" spans="1:65" s="14" customFormat="1">
      <c r="B200" s="214"/>
      <c r="C200" s="215"/>
      <c r="D200" s="205" t="s">
        <v>163</v>
      </c>
      <c r="E200" s="216" t="s">
        <v>1</v>
      </c>
      <c r="F200" s="217" t="s">
        <v>899</v>
      </c>
      <c r="G200" s="215"/>
      <c r="H200" s="257">
        <v>504.76499999999999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163</v>
      </c>
      <c r="AU200" s="224" t="s">
        <v>85</v>
      </c>
      <c r="AV200" s="14" t="s">
        <v>85</v>
      </c>
      <c r="AW200" s="14" t="s">
        <v>32</v>
      </c>
      <c r="AX200" s="14" t="s">
        <v>83</v>
      </c>
      <c r="AY200" s="224" t="s">
        <v>124</v>
      </c>
    </row>
    <row r="201" spans="1:65" s="2" customFormat="1" ht="24.2" customHeight="1">
      <c r="A201" s="34"/>
      <c r="B201" s="35"/>
      <c r="C201" s="236" t="s">
        <v>215</v>
      </c>
      <c r="D201" s="236" t="s">
        <v>206</v>
      </c>
      <c r="E201" s="237" t="s">
        <v>378</v>
      </c>
      <c r="F201" s="238" t="s">
        <v>379</v>
      </c>
      <c r="G201" s="239" t="s">
        <v>229</v>
      </c>
      <c r="H201" s="240">
        <v>28.6</v>
      </c>
      <c r="I201" s="241"/>
      <c r="J201" s="242">
        <f>ROUND(I201*H201,2)</f>
        <v>0</v>
      </c>
      <c r="K201" s="243"/>
      <c r="L201" s="39"/>
      <c r="M201" s="244" t="s">
        <v>1</v>
      </c>
      <c r="N201" s="245" t="s">
        <v>40</v>
      </c>
      <c r="O201" s="7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1" t="s">
        <v>130</v>
      </c>
      <c r="AT201" s="201" t="s">
        <v>206</v>
      </c>
      <c r="AU201" s="201" t="s">
        <v>85</v>
      </c>
      <c r="AY201" s="17" t="s">
        <v>124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" t="s">
        <v>83</v>
      </c>
      <c r="BK201" s="202">
        <f>ROUND(I201*H201,2)</f>
        <v>0</v>
      </c>
      <c r="BL201" s="17" t="s">
        <v>130</v>
      </c>
      <c r="BM201" s="201" t="s">
        <v>380</v>
      </c>
    </row>
    <row r="202" spans="1:65" s="13" customFormat="1">
      <c r="B202" s="203"/>
      <c r="C202" s="204"/>
      <c r="D202" s="205" t="s">
        <v>163</v>
      </c>
      <c r="E202" s="206" t="s">
        <v>1</v>
      </c>
      <c r="F202" s="207" t="s">
        <v>381</v>
      </c>
      <c r="G202" s="204"/>
      <c r="H202" s="206" t="s">
        <v>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163</v>
      </c>
      <c r="AU202" s="213" t="s">
        <v>85</v>
      </c>
      <c r="AV202" s="13" t="s">
        <v>83</v>
      </c>
      <c r="AW202" s="13" t="s">
        <v>32</v>
      </c>
      <c r="AX202" s="13" t="s">
        <v>75</v>
      </c>
      <c r="AY202" s="213" t="s">
        <v>124</v>
      </c>
    </row>
    <row r="203" spans="1:65" s="13" customFormat="1">
      <c r="B203" s="203"/>
      <c r="C203" s="204"/>
      <c r="D203" s="205" t="s">
        <v>163</v>
      </c>
      <c r="E203" s="206" t="s">
        <v>1</v>
      </c>
      <c r="F203" s="207" t="s">
        <v>382</v>
      </c>
      <c r="G203" s="204"/>
      <c r="H203" s="206" t="s">
        <v>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163</v>
      </c>
      <c r="AU203" s="213" t="s">
        <v>85</v>
      </c>
      <c r="AV203" s="13" t="s">
        <v>83</v>
      </c>
      <c r="AW203" s="13" t="s">
        <v>32</v>
      </c>
      <c r="AX203" s="13" t="s">
        <v>75</v>
      </c>
      <c r="AY203" s="213" t="s">
        <v>124</v>
      </c>
    </row>
    <row r="204" spans="1:65" s="14" customFormat="1">
      <c r="B204" s="214"/>
      <c r="C204" s="215"/>
      <c r="D204" s="205" t="s">
        <v>163</v>
      </c>
      <c r="E204" s="216" t="s">
        <v>272</v>
      </c>
      <c r="F204" s="217" t="s">
        <v>383</v>
      </c>
      <c r="G204" s="215"/>
      <c r="H204" s="218">
        <v>28.6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163</v>
      </c>
      <c r="AU204" s="224" t="s">
        <v>85</v>
      </c>
      <c r="AV204" s="14" t="s">
        <v>85</v>
      </c>
      <c r="AW204" s="14" t="s">
        <v>32</v>
      </c>
      <c r="AX204" s="14" t="s">
        <v>83</v>
      </c>
      <c r="AY204" s="224" t="s">
        <v>124</v>
      </c>
    </row>
    <row r="205" spans="1:65" s="2" customFormat="1" ht="14.45" customHeight="1">
      <c r="A205" s="34"/>
      <c r="B205" s="35"/>
      <c r="C205" s="188" t="s">
        <v>384</v>
      </c>
      <c r="D205" s="188" t="s">
        <v>126</v>
      </c>
      <c r="E205" s="189" t="s">
        <v>385</v>
      </c>
      <c r="F205" s="190" t="s">
        <v>386</v>
      </c>
      <c r="G205" s="191" t="s">
        <v>375</v>
      </c>
      <c r="H205" s="192">
        <v>54.34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40</v>
      </c>
      <c r="O205" s="71"/>
      <c r="P205" s="199">
        <f>O205*H205</f>
        <v>0</v>
      </c>
      <c r="Q205" s="199">
        <v>1</v>
      </c>
      <c r="R205" s="199">
        <f>Q205*H205</f>
        <v>54.34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129</v>
      </c>
      <c r="AT205" s="201" t="s">
        <v>126</v>
      </c>
      <c r="AU205" s="201" t="s">
        <v>85</v>
      </c>
      <c r="AY205" s="17" t="s">
        <v>124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" t="s">
        <v>83</v>
      </c>
      <c r="BK205" s="202">
        <f>ROUND(I205*H205,2)</f>
        <v>0</v>
      </c>
      <c r="BL205" s="17" t="s">
        <v>130</v>
      </c>
      <c r="BM205" s="201" t="s">
        <v>387</v>
      </c>
    </row>
    <row r="206" spans="1:65" s="14" customFormat="1">
      <c r="B206" s="214"/>
      <c r="C206" s="215"/>
      <c r="D206" s="205" t="s">
        <v>163</v>
      </c>
      <c r="E206" s="216" t="s">
        <v>1</v>
      </c>
      <c r="F206" s="217" t="s">
        <v>388</v>
      </c>
      <c r="G206" s="215"/>
      <c r="H206" s="218">
        <v>54.34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163</v>
      </c>
      <c r="AU206" s="224" t="s">
        <v>85</v>
      </c>
      <c r="AV206" s="14" t="s">
        <v>85</v>
      </c>
      <c r="AW206" s="14" t="s">
        <v>32</v>
      </c>
      <c r="AX206" s="14" t="s">
        <v>83</v>
      </c>
      <c r="AY206" s="224" t="s">
        <v>124</v>
      </c>
    </row>
    <row r="207" spans="1:65" s="2" customFormat="1" ht="24.2" customHeight="1">
      <c r="A207" s="34"/>
      <c r="B207" s="35"/>
      <c r="C207" s="236" t="s">
        <v>389</v>
      </c>
      <c r="D207" s="236" t="s">
        <v>206</v>
      </c>
      <c r="E207" s="237" t="s">
        <v>390</v>
      </c>
      <c r="F207" s="238" t="s">
        <v>391</v>
      </c>
      <c r="G207" s="239" t="s">
        <v>223</v>
      </c>
      <c r="H207" s="240">
        <v>115</v>
      </c>
      <c r="I207" s="241"/>
      <c r="J207" s="242">
        <f>ROUND(I207*H207,2)</f>
        <v>0</v>
      </c>
      <c r="K207" s="243"/>
      <c r="L207" s="39"/>
      <c r="M207" s="244" t="s">
        <v>1</v>
      </c>
      <c r="N207" s="245" t="s">
        <v>40</v>
      </c>
      <c r="O207" s="7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1" t="s">
        <v>130</v>
      </c>
      <c r="AT207" s="201" t="s">
        <v>206</v>
      </c>
      <c r="AU207" s="201" t="s">
        <v>85</v>
      </c>
      <c r="AY207" s="17" t="s">
        <v>124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" t="s">
        <v>83</v>
      </c>
      <c r="BK207" s="202">
        <f>ROUND(I207*H207,2)</f>
        <v>0</v>
      </c>
      <c r="BL207" s="17" t="s">
        <v>130</v>
      </c>
      <c r="BM207" s="201" t="s">
        <v>392</v>
      </c>
    </row>
    <row r="208" spans="1:65" s="13" customFormat="1">
      <c r="B208" s="203"/>
      <c r="C208" s="204"/>
      <c r="D208" s="205" t="s">
        <v>163</v>
      </c>
      <c r="E208" s="206" t="s">
        <v>1</v>
      </c>
      <c r="F208" s="207" t="s">
        <v>393</v>
      </c>
      <c r="G208" s="204"/>
      <c r="H208" s="256" t="s">
        <v>1</v>
      </c>
      <c r="I208" s="204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163</v>
      </c>
      <c r="AU208" s="213" t="s">
        <v>85</v>
      </c>
      <c r="AV208" s="13" t="s">
        <v>83</v>
      </c>
      <c r="AW208" s="13" t="s">
        <v>32</v>
      </c>
      <c r="AX208" s="13" t="s">
        <v>75</v>
      </c>
      <c r="AY208" s="213" t="s">
        <v>124</v>
      </c>
    </row>
    <row r="209" spans="1:65" s="14" customFormat="1">
      <c r="B209" s="214"/>
      <c r="C209" s="215"/>
      <c r="D209" s="205" t="s">
        <v>163</v>
      </c>
      <c r="E209" s="216" t="s">
        <v>1</v>
      </c>
      <c r="F209" s="217" t="s">
        <v>870</v>
      </c>
      <c r="G209" s="215"/>
      <c r="H209" s="257">
        <v>115</v>
      </c>
      <c r="I209" s="215"/>
      <c r="J209" s="215"/>
      <c r="K209" s="215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163</v>
      </c>
      <c r="AU209" s="224" t="s">
        <v>85</v>
      </c>
      <c r="AV209" s="14" t="s">
        <v>85</v>
      </c>
      <c r="AW209" s="14" t="s">
        <v>32</v>
      </c>
      <c r="AX209" s="14" t="s">
        <v>83</v>
      </c>
      <c r="AY209" s="224" t="s">
        <v>124</v>
      </c>
    </row>
    <row r="210" spans="1:65" s="2" customFormat="1" ht="24.2" customHeight="1">
      <c r="A210" s="34"/>
      <c r="B210" s="35"/>
      <c r="C210" s="236" t="s">
        <v>394</v>
      </c>
      <c r="D210" s="236" t="s">
        <v>206</v>
      </c>
      <c r="E210" s="237" t="s">
        <v>395</v>
      </c>
      <c r="F210" s="238" t="s">
        <v>396</v>
      </c>
      <c r="G210" s="239" t="s">
        <v>223</v>
      </c>
      <c r="H210" s="240">
        <v>80</v>
      </c>
      <c r="I210" s="241"/>
      <c r="J210" s="242">
        <f>ROUND(I210*H210,2)</f>
        <v>0</v>
      </c>
      <c r="K210" s="243"/>
      <c r="L210" s="39"/>
      <c r="M210" s="244" t="s">
        <v>1</v>
      </c>
      <c r="N210" s="245" t="s">
        <v>40</v>
      </c>
      <c r="O210" s="7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130</v>
      </c>
      <c r="AT210" s="201" t="s">
        <v>206</v>
      </c>
      <c r="AU210" s="201" t="s">
        <v>85</v>
      </c>
      <c r="AY210" s="17" t="s">
        <v>124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83</v>
      </c>
      <c r="BK210" s="202">
        <f>ROUND(I210*H210,2)</f>
        <v>0</v>
      </c>
      <c r="BL210" s="17" t="s">
        <v>130</v>
      </c>
      <c r="BM210" s="201" t="s">
        <v>397</v>
      </c>
    </row>
    <row r="211" spans="1:65" s="13" customFormat="1">
      <c r="B211" s="203"/>
      <c r="C211" s="204"/>
      <c r="D211" s="205" t="s">
        <v>163</v>
      </c>
      <c r="E211" s="206" t="s">
        <v>1</v>
      </c>
      <c r="F211" s="207" t="s">
        <v>393</v>
      </c>
      <c r="G211" s="204"/>
      <c r="H211" s="206" t="s">
        <v>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163</v>
      </c>
      <c r="AU211" s="213" t="s">
        <v>85</v>
      </c>
      <c r="AV211" s="13" t="s">
        <v>83</v>
      </c>
      <c r="AW211" s="13" t="s">
        <v>32</v>
      </c>
      <c r="AX211" s="13" t="s">
        <v>75</v>
      </c>
      <c r="AY211" s="213" t="s">
        <v>124</v>
      </c>
    </row>
    <row r="212" spans="1:65" s="14" customFormat="1">
      <c r="B212" s="214"/>
      <c r="C212" s="215"/>
      <c r="D212" s="205" t="s">
        <v>163</v>
      </c>
      <c r="E212" s="216" t="s">
        <v>222</v>
      </c>
      <c r="F212" s="217">
        <v>80</v>
      </c>
      <c r="G212" s="215"/>
      <c r="H212" s="218">
        <v>80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163</v>
      </c>
      <c r="AU212" s="224" t="s">
        <v>85</v>
      </c>
      <c r="AV212" s="14" t="s">
        <v>85</v>
      </c>
      <c r="AW212" s="14" t="s">
        <v>32</v>
      </c>
      <c r="AX212" s="14" t="s">
        <v>83</v>
      </c>
      <c r="AY212" s="224" t="s">
        <v>124</v>
      </c>
    </row>
    <row r="213" spans="1:65" s="2" customFormat="1" ht="14.45" customHeight="1">
      <c r="A213" s="34"/>
      <c r="B213" s="35"/>
      <c r="C213" s="188" t="s">
        <v>398</v>
      </c>
      <c r="D213" s="188" t="s">
        <v>126</v>
      </c>
      <c r="E213" s="189" t="s">
        <v>399</v>
      </c>
      <c r="F213" s="190" t="s">
        <v>400</v>
      </c>
      <c r="G213" s="191" t="s">
        <v>401</v>
      </c>
      <c r="H213" s="192">
        <v>2.4</v>
      </c>
      <c r="I213" s="193"/>
      <c r="J213" s="194">
        <f>ROUND(I213*H213,2)</f>
        <v>0</v>
      </c>
      <c r="K213" s="195"/>
      <c r="L213" s="196"/>
      <c r="M213" s="197" t="s">
        <v>1</v>
      </c>
      <c r="N213" s="198" t="s">
        <v>40</v>
      </c>
      <c r="O213" s="71"/>
      <c r="P213" s="199">
        <f>O213*H213</f>
        <v>0</v>
      </c>
      <c r="Q213" s="199">
        <v>1E-3</v>
      </c>
      <c r="R213" s="199">
        <f>Q213*H213</f>
        <v>2.3999999999999998E-3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129</v>
      </c>
      <c r="AT213" s="201" t="s">
        <v>126</v>
      </c>
      <c r="AU213" s="201" t="s">
        <v>85</v>
      </c>
      <c r="AY213" s="17" t="s">
        <v>124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83</v>
      </c>
      <c r="BK213" s="202">
        <f>ROUND(I213*H213,2)</f>
        <v>0</v>
      </c>
      <c r="BL213" s="17" t="s">
        <v>130</v>
      </c>
      <c r="BM213" s="201" t="s">
        <v>402</v>
      </c>
    </row>
    <row r="214" spans="1:65" s="14" customFormat="1">
      <c r="B214" s="214"/>
      <c r="C214" s="215"/>
      <c r="D214" s="205" t="s">
        <v>163</v>
      </c>
      <c r="E214" s="216" t="s">
        <v>1</v>
      </c>
      <c r="F214" s="217" t="s">
        <v>871</v>
      </c>
      <c r="G214" s="215"/>
      <c r="H214" s="218">
        <v>2.4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163</v>
      </c>
      <c r="AU214" s="224" t="s">
        <v>85</v>
      </c>
      <c r="AV214" s="14" t="s">
        <v>85</v>
      </c>
      <c r="AW214" s="14" t="s">
        <v>32</v>
      </c>
      <c r="AX214" s="14" t="s">
        <v>83</v>
      </c>
      <c r="AY214" s="224" t="s">
        <v>124</v>
      </c>
    </row>
    <row r="215" spans="1:65" s="2" customFormat="1" ht="14.45" customHeight="1">
      <c r="A215" s="34"/>
      <c r="B215" s="35"/>
      <c r="C215" s="236" t="s">
        <v>403</v>
      </c>
      <c r="D215" s="236" t="s">
        <v>206</v>
      </c>
      <c r="E215" s="237" t="s">
        <v>404</v>
      </c>
      <c r="F215" s="238" t="s">
        <v>405</v>
      </c>
      <c r="G215" s="239" t="s">
        <v>223</v>
      </c>
      <c r="H215" s="240">
        <v>653</v>
      </c>
      <c r="I215" s="241"/>
      <c r="J215" s="242">
        <f>ROUND(I215*H215,2)</f>
        <v>0</v>
      </c>
      <c r="K215" s="243"/>
      <c r="L215" s="39"/>
      <c r="M215" s="244" t="s">
        <v>1</v>
      </c>
      <c r="N215" s="245" t="s">
        <v>40</v>
      </c>
      <c r="O215" s="7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130</v>
      </c>
      <c r="AT215" s="201" t="s">
        <v>206</v>
      </c>
      <c r="AU215" s="201" t="s">
        <v>85</v>
      </c>
      <c r="AY215" s="17" t="s">
        <v>124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83</v>
      </c>
      <c r="BK215" s="202">
        <f>ROUND(I215*H215,2)</f>
        <v>0</v>
      </c>
      <c r="BL215" s="17" t="s">
        <v>130</v>
      </c>
      <c r="BM215" s="201" t="s">
        <v>406</v>
      </c>
    </row>
    <row r="216" spans="1:65" s="14" customFormat="1">
      <c r="B216" s="214"/>
      <c r="C216" s="215"/>
      <c r="D216" s="205" t="s">
        <v>163</v>
      </c>
      <c r="E216" s="216" t="s">
        <v>248</v>
      </c>
      <c r="F216" s="217" t="s">
        <v>407</v>
      </c>
      <c r="G216" s="215"/>
      <c r="H216" s="257">
        <v>698</v>
      </c>
      <c r="I216" s="215"/>
      <c r="J216" s="215"/>
      <c r="K216" s="215"/>
      <c r="L216" s="220"/>
      <c r="M216" s="221"/>
      <c r="N216" s="222"/>
      <c r="O216" s="222"/>
      <c r="P216" s="222"/>
      <c r="Q216" s="222"/>
      <c r="R216" s="222"/>
      <c r="S216" s="222"/>
      <c r="T216" s="223"/>
      <c r="AT216" s="224" t="s">
        <v>163</v>
      </c>
      <c r="AU216" s="224" t="s">
        <v>85</v>
      </c>
      <c r="AV216" s="14" t="s">
        <v>85</v>
      </c>
      <c r="AW216" s="14" t="s">
        <v>32</v>
      </c>
      <c r="AX216" s="14" t="s">
        <v>83</v>
      </c>
      <c r="AY216" s="224" t="s">
        <v>124</v>
      </c>
    </row>
    <row r="217" spans="1:65" s="13" customFormat="1">
      <c r="B217" s="203"/>
      <c r="C217" s="204"/>
      <c r="D217" s="205" t="s">
        <v>163</v>
      </c>
      <c r="E217" s="206" t="s">
        <v>1</v>
      </c>
      <c r="F217" s="207" t="s">
        <v>865</v>
      </c>
      <c r="G217" s="204"/>
      <c r="H217" s="256" t="s">
        <v>1</v>
      </c>
      <c r="I217" s="204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163</v>
      </c>
      <c r="AU217" s="213" t="s">
        <v>85</v>
      </c>
      <c r="AV217" s="13" t="s">
        <v>83</v>
      </c>
      <c r="AW217" s="13" t="s">
        <v>32</v>
      </c>
      <c r="AX217" s="13" t="s">
        <v>75</v>
      </c>
      <c r="AY217" s="213" t="s">
        <v>124</v>
      </c>
    </row>
    <row r="218" spans="1:65" s="14" customFormat="1">
      <c r="B218" s="214"/>
      <c r="C218" s="215"/>
      <c r="D218" s="205" t="s">
        <v>163</v>
      </c>
      <c r="E218" s="216" t="s">
        <v>1</v>
      </c>
      <c r="F218" s="258" t="s">
        <v>872</v>
      </c>
      <c r="G218" s="215"/>
      <c r="H218" s="257">
        <v>-45</v>
      </c>
      <c r="I218" s="215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163</v>
      </c>
      <c r="AU218" s="224" t="s">
        <v>85</v>
      </c>
      <c r="AV218" s="14" t="s">
        <v>85</v>
      </c>
      <c r="AW218" s="14" t="s">
        <v>32</v>
      </c>
      <c r="AX218" s="14" t="s">
        <v>75</v>
      </c>
      <c r="AY218" s="224" t="s">
        <v>124</v>
      </c>
    </row>
    <row r="219" spans="1:65" s="15" customFormat="1">
      <c r="B219" s="225"/>
      <c r="C219" s="226"/>
      <c r="D219" s="205" t="s">
        <v>163</v>
      </c>
      <c r="E219" s="227" t="s">
        <v>1</v>
      </c>
      <c r="F219" s="228" t="s">
        <v>166</v>
      </c>
      <c r="G219" s="226"/>
      <c r="H219" s="259">
        <v>653</v>
      </c>
      <c r="I219" s="226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163</v>
      </c>
      <c r="AU219" s="235" t="s">
        <v>85</v>
      </c>
      <c r="AV219" s="15" t="s">
        <v>130</v>
      </c>
      <c r="AW219" s="15" t="s">
        <v>32</v>
      </c>
      <c r="AX219" s="15" t="s">
        <v>83</v>
      </c>
      <c r="AY219" s="235" t="s">
        <v>124</v>
      </c>
    </row>
    <row r="220" spans="1:65" s="2" customFormat="1" ht="24.2" customHeight="1">
      <c r="A220" s="34"/>
      <c r="B220" s="35"/>
      <c r="C220" s="236" t="s">
        <v>408</v>
      </c>
      <c r="D220" s="236" t="s">
        <v>206</v>
      </c>
      <c r="E220" s="237" t="s">
        <v>409</v>
      </c>
      <c r="F220" s="238" t="s">
        <v>410</v>
      </c>
      <c r="G220" s="239" t="s">
        <v>161</v>
      </c>
      <c r="H220" s="240">
        <v>160</v>
      </c>
      <c r="I220" s="241"/>
      <c r="J220" s="242">
        <f>ROUND(I220*H220,2)</f>
        <v>0</v>
      </c>
      <c r="K220" s="243"/>
      <c r="L220" s="39"/>
      <c r="M220" s="244" t="s">
        <v>1</v>
      </c>
      <c r="N220" s="245" t="s">
        <v>40</v>
      </c>
      <c r="O220" s="71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1" t="s">
        <v>130</v>
      </c>
      <c r="AT220" s="201" t="s">
        <v>206</v>
      </c>
      <c r="AU220" s="201" t="s">
        <v>85</v>
      </c>
      <c r="AY220" s="17" t="s">
        <v>124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" t="s">
        <v>83</v>
      </c>
      <c r="BK220" s="202">
        <f>ROUND(I220*H220,2)</f>
        <v>0</v>
      </c>
      <c r="BL220" s="17" t="s">
        <v>130</v>
      </c>
      <c r="BM220" s="201" t="s">
        <v>411</v>
      </c>
    </row>
    <row r="221" spans="1:65" s="14" customFormat="1">
      <c r="B221" s="214"/>
      <c r="C221" s="215"/>
      <c r="D221" s="205" t="s">
        <v>163</v>
      </c>
      <c r="E221" s="216" t="s">
        <v>1</v>
      </c>
      <c r="F221" s="217" t="s">
        <v>412</v>
      </c>
      <c r="G221" s="215"/>
      <c r="H221" s="218">
        <v>160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163</v>
      </c>
      <c r="AU221" s="224" t="s">
        <v>85</v>
      </c>
      <c r="AV221" s="14" t="s">
        <v>85</v>
      </c>
      <c r="AW221" s="14" t="s">
        <v>32</v>
      </c>
      <c r="AX221" s="14" t="s">
        <v>83</v>
      </c>
      <c r="AY221" s="224" t="s">
        <v>124</v>
      </c>
    </row>
    <row r="222" spans="1:65" s="2" customFormat="1" ht="14.45" customHeight="1">
      <c r="A222" s="34"/>
      <c r="B222" s="35"/>
      <c r="C222" s="188" t="s">
        <v>413</v>
      </c>
      <c r="D222" s="188" t="s">
        <v>126</v>
      </c>
      <c r="E222" s="189" t="s">
        <v>414</v>
      </c>
      <c r="F222" s="190" t="s">
        <v>415</v>
      </c>
      <c r="G222" s="191" t="s">
        <v>401</v>
      </c>
      <c r="H222" s="192">
        <v>3.45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40</v>
      </c>
      <c r="O222" s="71"/>
      <c r="P222" s="199">
        <f>O222*H222</f>
        <v>0</v>
      </c>
      <c r="Q222" s="199">
        <v>1E-3</v>
      </c>
      <c r="R222" s="199">
        <f>Q222*H222</f>
        <v>3.4500000000000004E-3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129</v>
      </c>
      <c r="AT222" s="201" t="s">
        <v>126</v>
      </c>
      <c r="AU222" s="201" t="s">
        <v>85</v>
      </c>
      <c r="AY222" s="17" t="s">
        <v>124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" t="s">
        <v>83</v>
      </c>
      <c r="BK222" s="202">
        <f>ROUND(I222*H222,2)</f>
        <v>0</v>
      </c>
      <c r="BL222" s="17" t="s">
        <v>130</v>
      </c>
      <c r="BM222" s="201" t="s">
        <v>416</v>
      </c>
    </row>
    <row r="223" spans="1:65" s="14" customFormat="1">
      <c r="B223" s="214"/>
      <c r="C223" s="215"/>
      <c r="D223" s="205" t="s">
        <v>163</v>
      </c>
      <c r="E223" s="216" t="s">
        <v>1</v>
      </c>
      <c r="F223" s="217" t="s">
        <v>417</v>
      </c>
      <c r="G223" s="215"/>
      <c r="H223" s="218">
        <v>3.45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163</v>
      </c>
      <c r="AU223" s="224" t="s">
        <v>85</v>
      </c>
      <c r="AV223" s="14" t="s">
        <v>85</v>
      </c>
      <c r="AW223" s="14" t="s">
        <v>32</v>
      </c>
      <c r="AX223" s="14" t="s">
        <v>83</v>
      </c>
      <c r="AY223" s="224" t="s">
        <v>124</v>
      </c>
    </row>
    <row r="224" spans="1:65" s="2" customFormat="1" ht="14.45" customHeight="1">
      <c r="A224" s="34"/>
      <c r="B224" s="35"/>
      <c r="C224" s="236" t="s">
        <v>418</v>
      </c>
      <c r="D224" s="236" t="s">
        <v>206</v>
      </c>
      <c r="E224" s="237" t="s">
        <v>419</v>
      </c>
      <c r="F224" s="238" t="s">
        <v>420</v>
      </c>
      <c r="G224" s="239" t="s">
        <v>223</v>
      </c>
      <c r="H224" s="240">
        <v>35</v>
      </c>
      <c r="I224" s="241"/>
      <c r="J224" s="242">
        <f>ROUND(I224*H224,2)</f>
        <v>0</v>
      </c>
      <c r="K224" s="243"/>
      <c r="L224" s="39"/>
      <c r="M224" s="244" t="s">
        <v>1</v>
      </c>
      <c r="N224" s="245" t="s">
        <v>40</v>
      </c>
      <c r="O224" s="71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1" t="s">
        <v>130</v>
      </c>
      <c r="AT224" s="201" t="s">
        <v>206</v>
      </c>
      <c r="AU224" s="201" t="s">
        <v>85</v>
      </c>
      <c r="AY224" s="17" t="s">
        <v>124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" t="s">
        <v>83</v>
      </c>
      <c r="BK224" s="202">
        <f>ROUND(I224*H224,2)</f>
        <v>0</v>
      </c>
      <c r="BL224" s="17" t="s">
        <v>130</v>
      </c>
      <c r="BM224" s="201" t="s">
        <v>421</v>
      </c>
    </row>
    <row r="225" spans="1:65" s="13" customFormat="1">
      <c r="B225" s="203"/>
      <c r="C225" s="204"/>
      <c r="D225" s="205" t="s">
        <v>163</v>
      </c>
      <c r="E225" s="206" t="s">
        <v>1</v>
      </c>
      <c r="F225" s="207" t="s">
        <v>422</v>
      </c>
      <c r="G225" s="204"/>
      <c r="H225" s="206" t="s">
        <v>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163</v>
      </c>
      <c r="AU225" s="213" t="s">
        <v>85</v>
      </c>
      <c r="AV225" s="13" t="s">
        <v>83</v>
      </c>
      <c r="AW225" s="13" t="s">
        <v>32</v>
      </c>
      <c r="AX225" s="13" t="s">
        <v>75</v>
      </c>
      <c r="AY225" s="213" t="s">
        <v>124</v>
      </c>
    </row>
    <row r="226" spans="1:65" s="14" customFormat="1">
      <c r="B226" s="214"/>
      <c r="C226" s="215"/>
      <c r="D226" s="205" t="s">
        <v>163</v>
      </c>
      <c r="E226" s="216" t="s">
        <v>1</v>
      </c>
      <c r="F226" s="217" t="s">
        <v>246</v>
      </c>
      <c r="G226" s="215"/>
      <c r="H226" s="218">
        <v>35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163</v>
      </c>
      <c r="AU226" s="224" t="s">
        <v>85</v>
      </c>
      <c r="AV226" s="14" t="s">
        <v>85</v>
      </c>
      <c r="AW226" s="14" t="s">
        <v>32</v>
      </c>
      <c r="AX226" s="14" t="s">
        <v>83</v>
      </c>
      <c r="AY226" s="224" t="s">
        <v>124</v>
      </c>
    </row>
    <row r="227" spans="1:65" s="2" customFormat="1" ht="14.45" customHeight="1">
      <c r="A227" s="34"/>
      <c r="B227" s="35"/>
      <c r="C227" s="236" t="s">
        <v>423</v>
      </c>
      <c r="D227" s="236" t="s">
        <v>206</v>
      </c>
      <c r="E227" s="237" t="s">
        <v>424</v>
      </c>
      <c r="F227" s="238" t="s">
        <v>425</v>
      </c>
      <c r="G227" s="239" t="s">
        <v>223</v>
      </c>
      <c r="H227" s="240">
        <v>115</v>
      </c>
      <c r="I227" s="241"/>
      <c r="J227" s="242">
        <f>ROUND(I227*H227,2)</f>
        <v>0</v>
      </c>
      <c r="K227" s="243"/>
      <c r="L227" s="39"/>
      <c r="M227" s="244" t="s">
        <v>1</v>
      </c>
      <c r="N227" s="245" t="s">
        <v>40</v>
      </c>
      <c r="O227" s="7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130</v>
      </c>
      <c r="AT227" s="201" t="s">
        <v>206</v>
      </c>
      <c r="AU227" s="201" t="s">
        <v>85</v>
      </c>
      <c r="AY227" s="17" t="s">
        <v>124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" t="s">
        <v>83</v>
      </c>
      <c r="BK227" s="202">
        <f>ROUND(I227*H227,2)</f>
        <v>0</v>
      </c>
      <c r="BL227" s="17" t="s">
        <v>130</v>
      </c>
      <c r="BM227" s="201" t="s">
        <v>426</v>
      </c>
    </row>
    <row r="228" spans="1:65" s="14" customFormat="1">
      <c r="B228" s="214"/>
      <c r="C228" s="215"/>
      <c r="D228" s="205" t="s">
        <v>163</v>
      </c>
      <c r="E228" s="216" t="s">
        <v>1</v>
      </c>
      <c r="F228" s="217" t="s">
        <v>244</v>
      </c>
      <c r="G228" s="215"/>
      <c r="H228" s="218">
        <v>115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163</v>
      </c>
      <c r="AU228" s="224" t="s">
        <v>85</v>
      </c>
      <c r="AV228" s="14" t="s">
        <v>85</v>
      </c>
      <c r="AW228" s="14" t="s">
        <v>32</v>
      </c>
      <c r="AX228" s="14" t="s">
        <v>83</v>
      </c>
      <c r="AY228" s="224" t="s">
        <v>124</v>
      </c>
    </row>
    <row r="229" spans="1:65" s="2" customFormat="1" ht="14.45" customHeight="1">
      <c r="A229" s="34"/>
      <c r="B229" s="35"/>
      <c r="C229" s="236" t="s">
        <v>427</v>
      </c>
      <c r="D229" s="236" t="s">
        <v>206</v>
      </c>
      <c r="E229" s="237" t="s">
        <v>428</v>
      </c>
      <c r="F229" s="238" t="s">
        <v>429</v>
      </c>
      <c r="G229" s="239" t="s">
        <v>223</v>
      </c>
      <c r="H229" s="240">
        <v>115</v>
      </c>
      <c r="I229" s="241"/>
      <c r="J229" s="242">
        <f>ROUND(I229*H229,2)</f>
        <v>0</v>
      </c>
      <c r="K229" s="243"/>
      <c r="L229" s="39"/>
      <c r="M229" s="244" t="s">
        <v>1</v>
      </c>
      <c r="N229" s="245" t="s">
        <v>40</v>
      </c>
      <c r="O229" s="7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1" t="s">
        <v>130</v>
      </c>
      <c r="AT229" s="201" t="s">
        <v>206</v>
      </c>
      <c r="AU229" s="201" t="s">
        <v>85</v>
      </c>
      <c r="AY229" s="17" t="s">
        <v>124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7" t="s">
        <v>83</v>
      </c>
      <c r="BK229" s="202">
        <f>ROUND(I229*H229,2)</f>
        <v>0</v>
      </c>
      <c r="BL229" s="17" t="s">
        <v>130</v>
      </c>
      <c r="BM229" s="201" t="s">
        <v>430</v>
      </c>
    </row>
    <row r="230" spans="1:65" s="14" customFormat="1">
      <c r="B230" s="214"/>
      <c r="C230" s="215"/>
      <c r="D230" s="205" t="s">
        <v>163</v>
      </c>
      <c r="E230" s="216" t="s">
        <v>1</v>
      </c>
      <c r="F230" s="217" t="s">
        <v>244</v>
      </c>
      <c r="G230" s="215"/>
      <c r="H230" s="218">
        <v>115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163</v>
      </c>
      <c r="AU230" s="224" t="s">
        <v>85</v>
      </c>
      <c r="AV230" s="14" t="s">
        <v>85</v>
      </c>
      <c r="AW230" s="14" t="s">
        <v>32</v>
      </c>
      <c r="AX230" s="14" t="s">
        <v>83</v>
      </c>
      <c r="AY230" s="224" t="s">
        <v>124</v>
      </c>
    </row>
    <row r="231" spans="1:65" s="2" customFormat="1" ht="14.45" customHeight="1">
      <c r="A231" s="34"/>
      <c r="B231" s="35"/>
      <c r="C231" s="236" t="s">
        <v>431</v>
      </c>
      <c r="D231" s="236" t="s">
        <v>206</v>
      </c>
      <c r="E231" s="237" t="s">
        <v>432</v>
      </c>
      <c r="F231" s="238" t="s">
        <v>433</v>
      </c>
      <c r="G231" s="239" t="s">
        <v>223</v>
      </c>
      <c r="H231" s="240">
        <v>115</v>
      </c>
      <c r="I231" s="241"/>
      <c r="J231" s="242">
        <f>ROUND(I231*H231,2)</f>
        <v>0</v>
      </c>
      <c r="K231" s="243"/>
      <c r="L231" s="39"/>
      <c r="M231" s="244" t="s">
        <v>1</v>
      </c>
      <c r="N231" s="245" t="s">
        <v>40</v>
      </c>
      <c r="O231" s="71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130</v>
      </c>
      <c r="AT231" s="201" t="s">
        <v>206</v>
      </c>
      <c r="AU231" s="201" t="s">
        <v>85</v>
      </c>
      <c r="AY231" s="17" t="s">
        <v>124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83</v>
      </c>
      <c r="BK231" s="202">
        <f>ROUND(I231*H231,2)</f>
        <v>0</v>
      </c>
      <c r="BL231" s="17" t="s">
        <v>130</v>
      </c>
      <c r="BM231" s="201" t="s">
        <v>434</v>
      </c>
    </row>
    <row r="232" spans="1:65" s="14" customFormat="1">
      <c r="B232" s="214"/>
      <c r="C232" s="215"/>
      <c r="D232" s="205" t="s">
        <v>163</v>
      </c>
      <c r="E232" s="216" t="s">
        <v>1</v>
      </c>
      <c r="F232" s="217" t="s">
        <v>244</v>
      </c>
      <c r="G232" s="215"/>
      <c r="H232" s="218">
        <v>115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163</v>
      </c>
      <c r="AU232" s="224" t="s">
        <v>85</v>
      </c>
      <c r="AV232" s="14" t="s">
        <v>85</v>
      </c>
      <c r="AW232" s="14" t="s">
        <v>32</v>
      </c>
      <c r="AX232" s="14" t="s">
        <v>83</v>
      </c>
      <c r="AY232" s="224" t="s">
        <v>124</v>
      </c>
    </row>
    <row r="233" spans="1:65" s="2" customFormat="1" ht="14.45" customHeight="1">
      <c r="A233" s="34"/>
      <c r="B233" s="35"/>
      <c r="C233" s="188" t="s">
        <v>435</v>
      </c>
      <c r="D233" s="188" t="s">
        <v>126</v>
      </c>
      <c r="E233" s="189" t="s">
        <v>436</v>
      </c>
      <c r="F233" s="190" t="s">
        <v>437</v>
      </c>
      <c r="G233" s="191" t="s">
        <v>223</v>
      </c>
      <c r="H233" s="192">
        <v>28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40</v>
      </c>
      <c r="O233" s="71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129</v>
      </c>
      <c r="AT233" s="201" t="s">
        <v>126</v>
      </c>
      <c r="AU233" s="201" t="s">
        <v>85</v>
      </c>
      <c r="AY233" s="17" t="s">
        <v>124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83</v>
      </c>
      <c r="BK233" s="202">
        <f>ROUND(I233*H233,2)</f>
        <v>0</v>
      </c>
      <c r="BL233" s="17" t="s">
        <v>130</v>
      </c>
      <c r="BM233" s="201" t="s">
        <v>438</v>
      </c>
    </row>
    <row r="234" spans="1:65" s="13" customFormat="1">
      <c r="B234" s="203"/>
      <c r="C234" s="204"/>
      <c r="D234" s="205" t="s">
        <v>163</v>
      </c>
      <c r="E234" s="206" t="s">
        <v>1</v>
      </c>
      <c r="F234" s="207" t="s">
        <v>422</v>
      </c>
      <c r="G234" s="204"/>
      <c r="H234" s="206" t="s">
        <v>1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163</v>
      </c>
      <c r="AU234" s="213" t="s">
        <v>85</v>
      </c>
      <c r="AV234" s="13" t="s">
        <v>83</v>
      </c>
      <c r="AW234" s="13" t="s">
        <v>32</v>
      </c>
      <c r="AX234" s="13" t="s">
        <v>75</v>
      </c>
      <c r="AY234" s="213" t="s">
        <v>124</v>
      </c>
    </row>
    <row r="235" spans="1:65" s="14" customFormat="1">
      <c r="B235" s="214"/>
      <c r="C235" s="215"/>
      <c r="D235" s="205" t="s">
        <v>163</v>
      </c>
      <c r="E235" s="216" t="s">
        <v>1</v>
      </c>
      <c r="F235" s="217" t="s">
        <v>439</v>
      </c>
      <c r="G235" s="215"/>
      <c r="H235" s="218">
        <v>28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163</v>
      </c>
      <c r="AU235" s="224" t="s">
        <v>85</v>
      </c>
      <c r="AV235" s="14" t="s">
        <v>85</v>
      </c>
      <c r="AW235" s="14" t="s">
        <v>32</v>
      </c>
      <c r="AX235" s="14" t="s">
        <v>83</v>
      </c>
      <c r="AY235" s="224" t="s">
        <v>124</v>
      </c>
    </row>
    <row r="236" spans="1:65" s="2" customFormat="1" ht="14.45" customHeight="1">
      <c r="A236" s="34"/>
      <c r="B236" s="35"/>
      <c r="C236" s="188" t="s">
        <v>440</v>
      </c>
      <c r="D236" s="188" t="s">
        <v>126</v>
      </c>
      <c r="E236" s="189" t="s">
        <v>441</v>
      </c>
      <c r="F236" s="190" t="s">
        <v>442</v>
      </c>
      <c r="G236" s="191" t="s">
        <v>223</v>
      </c>
      <c r="H236" s="192">
        <v>28</v>
      </c>
      <c r="I236" s="193"/>
      <c r="J236" s="194">
        <f>ROUND(I236*H236,2)</f>
        <v>0</v>
      </c>
      <c r="K236" s="195"/>
      <c r="L236" s="196"/>
      <c r="M236" s="197" t="s">
        <v>1</v>
      </c>
      <c r="N236" s="198" t="s">
        <v>40</v>
      </c>
      <c r="O236" s="71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129</v>
      </c>
      <c r="AT236" s="201" t="s">
        <v>126</v>
      </c>
      <c r="AU236" s="201" t="s">
        <v>85</v>
      </c>
      <c r="AY236" s="17" t="s">
        <v>124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" t="s">
        <v>83</v>
      </c>
      <c r="BK236" s="202">
        <f>ROUND(I236*H236,2)</f>
        <v>0</v>
      </c>
      <c r="BL236" s="17" t="s">
        <v>130</v>
      </c>
      <c r="BM236" s="201" t="s">
        <v>443</v>
      </c>
    </row>
    <row r="237" spans="1:65" s="2" customFormat="1" ht="14.45" customHeight="1">
      <c r="A237" s="34"/>
      <c r="B237" s="35"/>
      <c r="C237" s="188" t="s">
        <v>444</v>
      </c>
      <c r="D237" s="188" t="s">
        <v>126</v>
      </c>
      <c r="E237" s="189" t="s">
        <v>445</v>
      </c>
      <c r="F237" s="190" t="s">
        <v>446</v>
      </c>
      <c r="G237" s="191" t="s">
        <v>229</v>
      </c>
      <c r="H237" s="192">
        <v>5.75</v>
      </c>
      <c r="I237" s="193"/>
      <c r="J237" s="194">
        <f>ROUND(I237*H237,2)</f>
        <v>0</v>
      </c>
      <c r="K237" s="195"/>
      <c r="L237" s="196"/>
      <c r="M237" s="197" t="s">
        <v>1</v>
      </c>
      <c r="N237" s="198" t="s">
        <v>40</v>
      </c>
      <c r="O237" s="71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1" t="s">
        <v>129</v>
      </c>
      <c r="AT237" s="201" t="s">
        <v>126</v>
      </c>
      <c r="AU237" s="201" t="s">
        <v>85</v>
      </c>
      <c r="AY237" s="17" t="s">
        <v>124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" t="s">
        <v>83</v>
      </c>
      <c r="BK237" s="202">
        <f>ROUND(I237*H237,2)</f>
        <v>0</v>
      </c>
      <c r="BL237" s="17" t="s">
        <v>130</v>
      </c>
      <c r="BM237" s="201" t="s">
        <v>447</v>
      </c>
    </row>
    <row r="238" spans="1:65" s="14" customFormat="1">
      <c r="B238" s="214"/>
      <c r="C238" s="215"/>
      <c r="D238" s="205" t="s">
        <v>163</v>
      </c>
      <c r="E238" s="216" t="s">
        <v>1</v>
      </c>
      <c r="F238" s="217" t="s">
        <v>873</v>
      </c>
      <c r="G238" s="215"/>
      <c r="H238" s="218">
        <v>5.75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163</v>
      </c>
      <c r="AU238" s="224" t="s">
        <v>85</v>
      </c>
      <c r="AV238" s="14" t="s">
        <v>85</v>
      </c>
      <c r="AW238" s="14" t="s">
        <v>32</v>
      </c>
      <c r="AX238" s="14" t="s">
        <v>83</v>
      </c>
      <c r="AY238" s="224" t="s">
        <v>124</v>
      </c>
    </row>
    <row r="239" spans="1:65" s="2" customFormat="1" ht="24.2" customHeight="1">
      <c r="A239" s="34"/>
      <c r="B239" s="35"/>
      <c r="C239" s="236" t="s">
        <v>448</v>
      </c>
      <c r="D239" s="236" t="s">
        <v>206</v>
      </c>
      <c r="E239" s="237" t="s">
        <v>449</v>
      </c>
      <c r="F239" s="238" t="s">
        <v>450</v>
      </c>
      <c r="G239" s="239" t="s">
        <v>220</v>
      </c>
      <c r="H239" s="240">
        <v>1.0999999999999999E-2</v>
      </c>
      <c r="I239" s="241"/>
      <c r="J239" s="242">
        <f>ROUND(I239*H239,2)</f>
        <v>0</v>
      </c>
      <c r="K239" s="243"/>
      <c r="L239" s="39"/>
      <c r="M239" s="244" t="s">
        <v>1</v>
      </c>
      <c r="N239" s="245" t="s">
        <v>40</v>
      </c>
      <c r="O239" s="71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1" t="s">
        <v>130</v>
      </c>
      <c r="AT239" s="201" t="s">
        <v>206</v>
      </c>
      <c r="AU239" s="201" t="s">
        <v>85</v>
      </c>
      <c r="AY239" s="17" t="s">
        <v>124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" t="s">
        <v>83</v>
      </c>
      <c r="BK239" s="202">
        <f>ROUND(I239*H239,2)</f>
        <v>0</v>
      </c>
      <c r="BL239" s="17" t="s">
        <v>130</v>
      </c>
      <c r="BM239" s="201" t="s">
        <v>451</v>
      </c>
    </row>
    <row r="240" spans="1:65" s="14" customFormat="1">
      <c r="B240" s="214"/>
      <c r="C240" s="215"/>
      <c r="D240" s="205" t="s">
        <v>163</v>
      </c>
      <c r="E240" s="216" t="s">
        <v>1</v>
      </c>
      <c r="F240" s="217" t="s">
        <v>874</v>
      </c>
      <c r="G240" s="215"/>
      <c r="H240" s="257">
        <v>1.15E-2</v>
      </c>
      <c r="I240" s="215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163</v>
      </c>
      <c r="AU240" s="224" t="s">
        <v>85</v>
      </c>
      <c r="AV240" s="14" t="s">
        <v>85</v>
      </c>
      <c r="AW240" s="14" t="s">
        <v>32</v>
      </c>
      <c r="AX240" s="14" t="s">
        <v>75</v>
      </c>
      <c r="AY240" s="224" t="s">
        <v>124</v>
      </c>
    </row>
    <row r="241" spans="1:65" s="15" customFormat="1">
      <c r="B241" s="225"/>
      <c r="C241" s="226"/>
      <c r="D241" s="205" t="s">
        <v>163</v>
      </c>
      <c r="E241" s="227" t="s">
        <v>1</v>
      </c>
      <c r="F241" s="228" t="s">
        <v>166</v>
      </c>
      <c r="G241" s="226"/>
      <c r="H241" s="259">
        <v>1.15E-2</v>
      </c>
      <c r="I241" s="226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AT241" s="235" t="s">
        <v>163</v>
      </c>
      <c r="AU241" s="235" t="s">
        <v>85</v>
      </c>
      <c r="AV241" s="15" t="s">
        <v>130</v>
      </c>
      <c r="AW241" s="15" t="s">
        <v>32</v>
      </c>
      <c r="AX241" s="15" t="s">
        <v>83</v>
      </c>
      <c r="AY241" s="235" t="s">
        <v>124</v>
      </c>
    </row>
    <row r="242" spans="1:65" s="2" customFormat="1" ht="24.2" customHeight="1">
      <c r="A242" s="34"/>
      <c r="B242" s="35"/>
      <c r="C242" s="236" t="s">
        <v>452</v>
      </c>
      <c r="D242" s="236" t="s">
        <v>206</v>
      </c>
      <c r="E242" s="237" t="s">
        <v>453</v>
      </c>
      <c r="F242" s="238" t="s">
        <v>454</v>
      </c>
      <c r="G242" s="239" t="s">
        <v>161</v>
      </c>
      <c r="H242" s="240">
        <v>160</v>
      </c>
      <c r="I242" s="241"/>
      <c r="J242" s="242">
        <f>ROUND(I242*H242,2)</f>
        <v>0</v>
      </c>
      <c r="K242" s="243"/>
      <c r="L242" s="39"/>
      <c r="M242" s="244" t="s">
        <v>1</v>
      </c>
      <c r="N242" s="245" t="s">
        <v>40</v>
      </c>
      <c r="O242" s="71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1" t="s">
        <v>130</v>
      </c>
      <c r="AT242" s="201" t="s">
        <v>206</v>
      </c>
      <c r="AU242" s="201" t="s">
        <v>85</v>
      </c>
      <c r="AY242" s="17" t="s">
        <v>124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7" t="s">
        <v>83</v>
      </c>
      <c r="BK242" s="202">
        <f>ROUND(I242*H242,2)</f>
        <v>0</v>
      </c>
      <c r="BL242" s="17" t="s">
        <v>130</v>
      </c>
      <c r="BM242" s="201" t="s">
        <v>455</v>
      </c>
    </row>
    <row r="243" spans="1:65" s="13" customFormat="1">
      <c r="B243" s="203"/>
      <c r="C243" s="204"/>
      <c r="D243" s="205" t="s">
        <v>163</v>
      </c>
      <c r="E243" s="206" t="s">
        <v>1</v>
      </c>
      <c r="F243" s="207" t="s">
        <v>393</v>
      </c>
      <c r="G243" s="204"/>
      <c r="H243" s="206" t="s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163</v>
      </c>
      <c r="AU243" s="213" t="s">
        <v>85</v>
      </c>
      <c r="AV243" s="13" t="s">
        <v>83</v>
      </c>
      <c r="AW243" s="13" t="s">
        <v>32</v>
      </c>
      <c r="AX243" s="13" t="s">
        <v>75</v>
      </c>
      <c r="AY243" s="213" t="s">
        <v>124</v>
      </c>
    </row>
    <row r="244" spans="1:65" s="14" customFormat="1">
      <c r="B244" s="214"/>
      <c r="C244" s="215"/>
      <c r="D244" s="205" t="s">
        <v>163</v>
      </c>
      <c r="E244" s="216" t="s">
        <v>1</v>
      </c>
      <c r="F244" s="217" t="s">
        <v>456</v>
      </c>
      <c r="G244" s="215"/>
      <c r="H244" s="218">
        <v>160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163</v>
      </c>
      <c r="AU244" s="224" t="s">
        <v>85</v>
      </c>
      <c r="AV244" s="14" t="s">
        <v>85</v>
      </c>
      <c r="AW244" s="14" t="s">
        <v>32</v>
      </c>
      <c r="AX244" s="14" t="s">
        <v>83</v>
      </c>
      <c r="AY244" s="224" t="s">
        <v>124</v>
      </c>
    </row>
    <row r="245" spans="1:65" s="2" customFormat="1" ht="24.2" customHeight="1">
      <c r="A245" s="34"/>
      <c r="B245" s="35"/>
      <c r="C245" s="236" t="s">
        <v>247</v>
      </c>
      <c r="D245" s="236" t="s">
        <v>206</v>
      </c>
      <c r="E245" s="237" t="s">
        <v>457</v>
      </c>
      <c r="F245" s="238" t="s">
        <v>458</v>
      </c>
      <c r="G245" s="239" t="s">
        <v>223</v>
      </c>
      <c r="H245" s="240">
        <v>35</v>
      </c>
      <c r="I245" s="241"/>
      <c r="J245" s="242">
        <f>ROUND(I245*H245,2)</f>
        <v>0</v>
      </c>
      <c r="K245" s="243"/>
      <c r="L245" s="39"/>
      <c r="M245" s="244" t="s">
        <v>1</v>
      </c>
      <c r="N245" s="245" t="s">
        <v>40</v>
      </c>
      <c r="O245" s="71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1" t="s">
        <v>130</v>
      </c>
      <c r="AT245" s="201" t="s">
        <v>206</v>
      </c>
      <c r="AU245" s="201" t="s">
        <v>85</v>
      </c>
      <c r="AY245" s="17" t="s">
        <v>124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7" t="s">
        <v>83</v>
      </c>
      <c r="BK245" s="202">
        <f>ROUND(I245*H245,2)</f>
        <v>0</v>
      </c>
      <c r="BL245" s="17" t="s">
        <v>130</v>
      </c>
      <c r="BM245" s="201" t="s">
        <v>459</v>
      </c>
    </row>
    <row r="246" spans="1:65" s="14" customFormat="1">
      <c r="B246" s="214"/>
      <c r="C246" s="215"/>
      <c r="D246" s="205" t="s">
        <v>163</v>
      </c>
      <c r="E246" s="216" t="s">
        <v>1</v>
      </c>
      <c r="F246" s="217" t="s">
        <v>875</v>
      </c>
      <c r="G246" s="215"/>
      <c r="H246" s="218">
        <v>35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163</v>
      </c>
      <c r="AU246" s="224" t="s">
        <v>85</v>
      </c>
      <c r="AV246" s="14" t="s">
        <v>85</v>
      </c>
      <c r="AW246" s="14" t="s">
        <v>32</v>
      </c>
      <c r="AX246" s="14" t="s">
        <v>83</v>
      </c>
      <c r="AY246" s="224" t="s">
        <v>124</v>
      </c>
    </row>
    <row r="247" spans="1:65" s="2" customFormat="1" ht="24.2" customHeight="1">
      <c r="A247" s="34"/>
      <c r="B247" s="35"/>
      <c r="C247" s="236" t="s">
        <v>460</v>
      </c>
      <c r="D247" s="236" t="s">
        <v>206</v>
      </c>
      <c r="E247" s="237" t="s">
        <v>461</v>
      </c>
      <c r="F247" s="238" t="s">
        <v>462</v>
      </c>
      <c r="G247" s="239" t="s">
        <v>223</v>
      </c>
      <c r="H247" s="240">
        <v>115</v>
      </c>
      <c r="I247" s="241"/>
      <c r="J247" s="242">
        <f>ROUND(I247*H247,2)</f>
        <v>0</v>
      </c>
      <c r="K247" s="243"/>
      <c r="L247" s="39"/>
      <c r="M247" s="244" t="s">
        <v>1</v>
      </c>
      <c r="N247" s="245" t="s">
        <v>40</v>
      </c>
      <c r="O247" s="71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1" t="s">
        <v>130</v>
      </c>
      <c r="AT247" s="201" t="s">
        <v>206</v>
      </c>
      <c r="AU247" s="201" t="s">
        <v>85</v>
      </c>
      <c r="AY247" s="17" t="s">
        <v>124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" t="s">
        <v>83</v>
      </c>
      <c r="BK247" s="202">
        <f>ROUND(I247*H247,2)</f>
        <v>0</v>
      </c>
      <c r="BL247" s="17" t="s">
        <v>130</v>
      </c>
      <c r="BM247" s="201" t="s">
        <v>463</v>
      </c>
    </row>
    <row r="248" spans="1:65" s="14" customFormat="1">
      <c r="B248" s="214"/>
      <c r="C248" s="215"/>
      <c r="D248" s="205" t="s">
        <v>163</v>
      </c>
      <c r="E248" s="216" t="s">
        <v>244</v>
      </c>
      <c r="F248" s="217" t="s">
        <v>870</v>
      </c>
      <c r="G248" s="215"/>
      <c r="H248" s="218">
        <v>115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163</v>
      </c>
      <c r="AU248" s="224" t="s">
        <v>85</v>
      </c>
      <c r="AV248" s="14" t="s">
        <v>85</v>
      </c>
      <c r="AW248" s="14" t="s">
        <v>32</v>
      </c>
      <c r="AX248" s="14" t="s">
        <v>83</v>
      </c>
      <c r="AY248" s="224" t="s">
        <v>124</v>
      </c>
    </row>
    <row r="249" spans="1:65" s="2" customFormat="1" ht="14.45" customHeight="1">
      <c r="A249" s="34"/>
      <c r="B249" s="35"/>
      <c r="C249" s="188" t="s">
        <v>464</v>
      </c>
      <c r="D249" s="188" t="s">
        <v>126</v>
      </c>
      <c r="E249" s="189" t="s">
        <v>465</v>
      </c>
      <c r="F249" s="190" t="s">
        <v>466</v>
      </c>
      <c r="G249" s="191" t="s">
        <v>467</v>
      </c>
      <c r="H249" s="192">
        <v>9.1999999999999998E-2</v>
      </c>
      <c r="I249" s="193"/>
      <c r="J249" s="194">
        <f>ROUND(I249*H249,2)</f>
        <v>0</v>
      </c>
      <c r="K249" s="195"/>
      <c r="L249" s="196"/>
      <c r="M249" s="197" t="s">
        <v>1</v>
      </c>
      <c r="N249" s="198" t="s">
        <v>40</v>
      </c>
      <c r="O249" s="71"/>
      <c r="P249" s="199">
        <f>O249*H249</f>
        <v>0</v>
      </c>
      <c r="Q249" s="199">
        <v>1E-3</v>
      </c>
      <c r="R249" s="199">
        <f>Q249*H249</f>
        <v>9.2E-5</v>
      </c>
      <c r="S249" s="199">
        <v>0</v>
      </c>
      <c r="T249" s="20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1" t="s">
        <v>129</v>
      </c>
      <c r="AT249" s="201" t="s">
        <v>126</v>
      </c>
      <c r="AU249" s="201" t="s">
        <v>85</v>
      </c>
      <c r="AY249" s="17" t="s">
        <v>124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" t="s">
        <v>83</v>
      </c>
      <c r="BK249" s="202">
        <f>ROUND(I249*H249,2)</f>
        <v>0</v>
      </c>
      <c r="BL249" s="17" t="s">
        <v>130</v>
      </c>
      <c r="BM249" s="201" t="s">
        <v>468</v>
      </c>
    </row>
    <row r="250" spans="1:65" s="14" customFormat="1">
      <c r="B250" s="214"/>
      <c r="C250" s="215"/>
      <c r="D250" s="205" t="s">
        <v>163</v>
      </c>
      <c r="E250" s="216" t="s">
        <v>1</v>
      </c>
      <c r="F250" s="217" t="s">
        <v>876</v>
      </c>
      <c r="G250" s="215"/>
      <c r="H250" s="218">
        <v>9.1999999999999998E-2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163</v>
      </c>
      <c r="AU250" s="224" t="s">
        <v>85</v>
      </c>
      <c r="AV250" s="14" t="s">
        <v>85</v>
      </c>
      <c r="AW250" s="14" t="s">
        <v>32</v>
      </c>
      <c r="AX250" s="14" t="s">
        <v>83</v>
      </c>
      <c r="AY250" s="224" t="s">
        <v>124</v>
      </c>
    </row>
    <row r="251" spans="1:65" s="2" customFormat="1" ht="24.2" customHeight="1">
      <c r="A251" s="34"/>
      <c r="B251" s="35"/>
      <c r="C251" s="236" t="s">
        <v>469</v>
      </c>
      <c r="D251" s="236" t="s">
        <v>206</v>
      </c>
      <c r="E251" s="237" t="s">
        <v>470</v>
      </c>
      <c r="F251" s="238" t="s">
        <v>471</v>
      </c>
      <c r="G251" s="239" t="s">
        <v>223</v>
      </c>
      <c r="H251" s="240">
        <v>35</v>
      </c>
      <c r="I251" s="241"/>
      <c r="J251" s="242">
        <f>ROUND(I251*H251,2)</f>
        <v>0</v>
      </c>
      <c r="K251" s="243"/>
      <c r="L251" s="39"/>
      <c r="M251" s="244" t="s">
        <v>1</v>
      </c>
      <c r="N251" s="245" t="s">
        <v>40</v>
      </c>
      <c r="O251" s="71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1" t="s">
        <v>130</v>
      </c>
      <c r="AT251" s="201" t="s">
        <v>206</v>
      </c>
      <c r="AU251" s="201" t="s">
        <v>85</v>
      </c>
      <c r="AY251" s="17" t="s">
        <v>124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" t="s">
        <v>83</v>
      </c>
      <c r="BK251" s="202">
        <f>ROUND(I251*H251,2)</f>
        <v>0</v>
      </c>
      <c r="BL251" s="17" t="s">
        <v>130</v>
      </c>
      <c r="BM251" s="201" t="s">
        <v>472</v>
      </c>
    </row>
    <row r="252" spans="1:65" s="13" customFormat="1">
      <c r="B252" s="203"/>
      <c r="C252" s="204"/>
      <c r="D252" s="205" t="s">
        <v>163</v>
      </c>
      <c r="E252" s="206" t="s">
        <v>1</v>
      </c>
      <c r="F252" s="207" t="s">
        <v>393</v>
      </c>
      <c r="G252" s="204"/>
      <c r="H252" s="206" t="s">
        <v>1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163</v>
      </c>
      <c r="AU252" s="213" t="s">
        <v>85</v>
      </c>
      <c r="AV252" s="13" t="s">
        <v>83</v>
      </c>
      <c r="AW252" s="13" t="s">
        <v>32</v>
      </c>
      <c r="AX252" s="13" t="s">
        <v>75</v>
      </c>
      <c r="AY252" s="213" t="s">
        <v>124</v>
      </c>
    </row>
    <row r="253" spans="1:65" s="14" customFormat="1">
      <c r="B253" s="214"/>
      <c r="C253" s="215"/>
      <c r="D253" s="205" t="s">
        <v>163</v>
      </c>
      <c r="E253" s="216" t="s">
        <v>246</v>
      </c>
      <c r="F253" s="217">
        <v>35</v>
      </c>
      <c r="G253" s="215"/>
      <c r="H253" s="218">
        <v>35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163</v>
      </c>
      <c r="AU253" s="224" t="s">
        <v>85</v>
      </c>
      <c r="AV253" s="14" t="s">
        <v>85</v>
      </c>
      <c r="AW253" s="14" t="s">
        <v>32</v>
      </c>
      <c r="AX253" s="14" t="s">
        <v>83</v>
      </c>
      <c r="AY253" s="224" t="s">
        <v>124</v>
      </c>
    </row>
    <row r="254" spans="1:65" s="2" customFormat="1" ht="14.45" customHeight="1">
      <c r="A254" s="34"/>
      <c r="B254" s="35"/>
      <c r="C254" s="188" t="s">
        <v>473</v>
      </c>
      <c r="D254" s="188" t="s">
        <v>126</v>
      </c>
      <c r="E254" s="189" t="s">
        <v>474</v>
      </c>
      <c r="F254" s="190" t="s">
        <v>475</v>
      </c>
      <c r="G254" s="191" t="s">
        <v>229</v>
      </c>
      <c r="H254" s="192">
        <v>5.25</v>
      </c>
      <c r="I254" s="193"/>
      <c r="J254" s="194">
        <f>ROUND(I254*H254,2)</f>
        <v>0</v>
      </c>
      <c r="K254" s="195"/>
      <c r="L254" s="196"/>
      <c r="M254" s="197" t="s">
        <v>1</v>
      </c>
      <c r="N254" s="198" t="s">
        <v>40</v>
      </c>
      <c r="O254" s="71"/>
      <c r="P254" s="199">
        <f>O254*H254</f>
        <v>0</v>
      </c>
      <c r="Q254" s="199">
        <v>0.2</v>
      </c>
      <c r="R254" s="199">
        <f>Q254*H254</f>
        <v>1.05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129</v>
      </c>
      <c r="AT254" s="201" t="s">
        <v>126</v>
      </c>
      <c r="AU254" s="201" t="s">
        <v>85</v>
      </c>
      <c r="AY254" s="17" t="s">
        <v>124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83</v>
      </c>
      <c r="BK254" s="202">
        <f>ROUND(I254*H254,2)</f>
        <v>0</v>
      </c>
      <c r="BL254" s="17" t="s">
        <v>130</v>
      </c>
      <c r="BM254" s="201" t="s">
        <v>476</v>
      </c>
    </row>
    <row r="255" spans="1:65" s="14" customFormat="1">
      <c r="B255" s="214"/>
      <c r="C255" s="215"/>
      <c r="D255" s="205" t="s">
        <v>163</v>
      </c>
      <c r="E255" s="216" t="s">
        <v>1</v>
      </c>
      <c r="F255" s="217" t="s">
        <v>877</v>
      </c>
      <c r="G255" s="215"/>
      <c r="H255" s="218">
        <v>5.25</v>
      </c>
      <c r="I255" s="219"/>
      <c r="J255" s="215"/>
      <c r="K255" s="215"/>
      <c r="L255" s="220"/>
      <c r="M255" s="221"/>
      <c r="N255" s="222"/>
      <c r="O255" s="222"/>
      <c r="P255" s="222"/>
      <c r="Q255" s="222"/>
      <c r="R255" s="222"/>
      <c r="S255" s="222"/>
      <c r="T255" s="223"/>
      <c r="AT255" s="224" t="s">
        <v>163</v>
      </c>
      <c r="AU255" s="224" t="s">
        <v>85</v>
      </c>
      <c r="AV255" s="14" t="s">
        <v>85</v>
      </c>
      <c r="AW255" s="14" t="s">
        <v>32</v>
      </c>
      <c r="AX255" s="14" t="s">
        <v>83</v>
      </c>
      <c r="AY255" s="224" t="s">
        <v>124</v>
      </c>
    </row>
    <row r="256" spans="1:65" s="2" customFormat="1" ht="14.45" customHeight="1">
      <c r="A256" s="34"/>
      <c r="B256" s="35"/>
      <c r="C256" s="188" t="s">
        <v>477</v>
      </c>
      <c r="D256" s="188" t="s">
        <v>126</v>
      </c>
      <c r="E256" s="189" t="s">
        <v>478</v>
      </c>
      <c r="F256" s="190" t="s">
        <v>479</v>
      </c>
      <c r="G256" s="191" t="s">
        <v>375</v>
      </c>
      <c r="H256" s="192">
        <v>4.4400000000000004</v>
      </c>
      <c r="I256" s="193"/>
      <c r="J256" s="194">
        <f>ROUND(I256*H256,2)</f>
        <v>0</v>
      </c>
      <c r="K256" s="195"/>
      <c r="L256" s="196"/>
      <c r="M256" s="197" t="s">
        <v>1</v>
      </c>
      <c r="N256" s="198" t="s">
        <v>40</v>
      </c>
      <c r="O256" s="71"/>
      <c r="P256" s="199">
        <f>O256*H256</f>
        <v>0</v>
      </c>
      <c r="Q256" s="199">
        <v>1</v>
      </c>
      <c r="R256" s="199">
        <f>Q256*H256</f>
        <v>4.4400000000000004</v>
      </c>
      <c r="S256" s="199">
        <v>0</v>
      </c>
      <c r="T256" s="200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1" t="s">
        <v>129</v>
      </c>
      <c r="AT256" s="201" t="s">
        <v>126</v>
      </c>
      <c r="AU256" s="201" t="s">
        <v>85</v>
      </c>
      <c r="AY256" s="17" t="s">
        <v>124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7" t="s">
        <v>83</v>
      </c>
      <c r="BK256" s="202">
        <f>ROUND(I256*H256,2)</f>
        <v>0</v>
      </c>
      <c r="BL256" s="17" t="s">
        <v>130</v>
      </c>
      <c r="BM256" s="201" t="s">
        <v>480</v>
      </c>
    </row>
    <row r="257" spans="1:65" s="13" customFormat="1">
      <c r="B257" s="203"/>
      <c r="C257" s="204"/>
      <c r="D257" s="205" t="s">
        <v>163</v>
      </c>
      <c r="E257" s="206" t="s">
        <v>1</v>
      </c>
      <c r="F257" s="207" t="s">
        <v>481</v>
      </c>
      <c r="G257" s="204"/>
      <c r="H257" s="206" t="s">
        <v>1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163</v>
      </c>
      <c r="AU257" s="213" t="s">
        <v>85</v>
      </c>
      <c r="AV257" s="13" t="s">
        <v>83</v>
      </c>
      <c r="AW257" s="13" t="s">
        <v>32</v>
      </c>
      <c r="AX257" s="13" t="s">
        <v>75</v>
      </c>
      <c r="AY257" s="213" t="s">
        <v>124</v>
      </c>
    </row>
    <row r="258" spans="1:65" s="14" customFormat="1">
      <c r="B258" s="214"/>
      <c r="C258" s="215"/>
      <c r="D258" s="205" t="s">
        <v>163</v>
      </c>
      <c r="E258" s="216" t="s">
        <v>1</v>
      </c>
      <c r="F258" s="217" t="s">
        <v>878</v>
      </c>
      <c r="G258" s="215"/>
      <c r="H258" s="218">
        <v>4.4400000000000004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163</v>
      </c>
      <c r="AU258" s="224" t="s">
        <v>85</v>
      </c>
      <c r="AV258" s="14" t="s">
        <v>85</v>
      </c>
      <c r="AW258" s="14" t="s">
        <v>32</v>
      </c>
      <c r="AX258" s="14" t="s">
        <v>83</v>
      </c>
      <c r="AY258" s="224" t="s">
        <v>124</v>
      </c>
    </row>
    <row r="259" spans="1:65" s="2" customFormat="1" ht="14.45" customHeight="1">
      <c r="A259" s="34"/>
      <c r="B259" s="35"/>
      <c r="C259" s="236" t="s">
        <v>482</v>
      </c>
      <c r="D259" s="236" t="s">
        <v>206</v>
      </c>
      <c r="E259" s="237" t="s">
        <v>483</v>
      </c>
      <c r="F259" s="238" t="s">
        <v>484</v>
      </c>
      <c r="G259" s="239" t="s">
        <v>229</v>
      </c>
      <c r="H259" s="240">
        <v>2.125</v>
      </c>
      <c r="I259" s="241"/>
      <c r="J259" s="242">
        <f>ROUND(I259*H259,2)</f>
        <v>0</v>
      </c>
      <c r="K259" s="243"/>
      <c r="L259" s="39"/>
      <c r="M259" s="244" t="s">
        <v>1</v>
      </c>
      <c r="N259" s="245" t="s">
        <v>40</v>
      </c>
      <c r="O259" s="7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1" t="s">
        <v>130</v>
      </c>
      <c r="AT259" s="201" t="s">
        <v>206</v>
      </c>
      <c r="AU259" s="201" t="s">
        <v>85</v>
      </c>
      <c r="AY259" s="17" t="s">
        <v>124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" t="s">
        <v>83</v>
      </c>
      <c r="BK259" s="202">
        <f>ROUND(I259*H259,2)</f>
        <v>0</v>
      </c>
      <c r="BL259" s="17" t="s">
        <v>130</v>
      </c>
      <c r="BM259" s="201" t="s">
        <v>485</v>
      </c>
    </row>
    <row r="260" spans="1:65" s="14" customFormat="1">
      <c r="B260" s="214"/>
      <c r="C260" s="215"/>
      <c r="D260" s="205" t="s">
        <v>163</v>
      </c>
      <c r="E260" s="216" t="s">
        <v>250</v>
      </c>
      <c r="F260" s="217" t="s">
        <v>879</v>
      </c>
      <c r="G260" s="215"/>
      <c r="H260" s="257">
        <v>2.125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163</v>
      </c>
      <c r="AU260" s="224" t="s">
        <v>85</v>
      </c>
      <c r="AV260" s="14" t="s">
        <v>85</v>
      </c>
      <c r="AW260" s="14" t="s">
        <v>32</v>
      </c>
      <c r="AX260" s="14" t="s">
        <v>83</v>
      </c>
      <c r="AY260" s="224" t="s">
        <v>124</v>
      </c>
    </row>
    <row r="261" spans="1:65" s="2" customFormat="1" ht="14.45" customHeight="1">
      <c r="A261" s="34"/>
      <c r="B261" s="35"/>
      <c r="C261" s="236" t="s">
        <v>486</v>
      </c>
      <c r="D261" s="236" t="s">
        <v>206</v>
      </c>
      <c r="E261" s="237" t="s">
        <v>487</v>
      </c>
      <c r="F261" s="238" t="s">
        <v>488</v>
      </c>
      <c r="G261" s="239" t="s">
        <v>229</v>
      </c>
      <c r="H261" s="240">
        <v>2.125</v>
      </c>
      <c r="I261" s="241"/>
      <c r="J261" s="242">
        <f>ROUND(I261*H261,2)</f>
        <v>0</v>
      </c>
      <c r="K261" s="243"/>
      <c r="L261" s="39"/>
      <c r="M261" s="244" t="s">
        <v>1</v>
      </c>
      <c r="N261" s="245" t="s">
        <v>40</v>
      </c>
      <c r="O261" s="7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130</v>
      </c>
      <c r="AT261" s="201" t="s">
        <v>206</v>
      </c>
      <c r="AU261" s="201" t="s">
        <v>85</v>
      </c>
      <c r="AY261" s="17" t="s">
        <v>124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83</v>
      </c>
      <c r="BK261" s="202">
        <f>ROUND(I261*H261,2)</f>
        <v>0</v>
      </c>
      <c r="BL261" s="17" t="s">
        <v>130</v>
      </c>
      <c r="BM261" s="201" t="s">
        <v>489</v>
      </c>
    </row>
    <row r="262" spans="1:65" s="13" customFormat="1">
      <c r="B262" s="203"/>
      <c r="C262" s="204"/>
      <c r="D262" s="205" t="s">
        <v>163</v>
      </c>
      <c r="E262" s="206" t="s">
        <v>1</v>
      </c>
      <c r="F262" s="207" t="s">
        <v>490</v>
      </c>
      <c r="G262" s="204"/>
      <c r="H262" s="206" t="s">
        <v>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163</v>
      </c>
      <c r="AU262" s="213" t="s">
        <v>85</v>
      </c>
      <c r="AV262" s="13" t="s">
        <v>83</v>
      </c>
      <c r="AW262" s="13" t="s">
        <v>32</v>
      </c>
      <c r="AX262" s="13" t="s">
        <v>75</v>
      </c>
      <c r="AY262" s="213" t="s">
        <v>124</v>
      </c>
    </row>
    <row r="263" spans="1:65" s="14" customFormat="1">
      <c r="B263" s="214"/>
      <c r="C263" s="215"/>
      <c r="D263" s="205" t="s">
        <v>163</v>
      </c>
      <c r="E263" s="216" t="s">
        <v>1</v>
      </c>
      <c r="F263" s="217" t="s">
        <v>250</v>
      </c>
      <c r="G263" s="215"/>
      <c r="H263" s="218">
        <v>2.125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163</v>
      </c>
      <c r="AU263" s="224" t="s">
        <v>85</v>
      </c>
      <c r="AV263" s="14" t="s">
        <v>85</v>
      </c>
      <c r="AW263" s="14" t="s">
        <v>32</v>
      </c>
      <c r="AX263" s="14" t="s">
        <v>83</v>
      </c>
      <c r="AY263" s="224" t="s">
        <v>124</v>
      </c>
    </row>
    <row r="264" spans="1:65" s="2" customFormat="1" ht="14.45" customHeight="1">
      <c r="A264" s="34"/>
      <c r="B264" s="35"/>
      <c r="C264" s="236" t="s">
        <v>491</v>
      </c>
      <c r="D264" s="236" t="s">
        <v>206</v>
      </c>
      <c r="E264" s="237" t="s">
        <v>492</v>
      </c>
      <c r="F264" s="238" t="s">
        <v>493</v>
      </c>
      <c r="G264" s="239" t="s">
        <v>161</v>
      </c>
      <c r="H264" s="240">
        <v>160</v>
      </c>
      <c r="I264" s="241"/>
      <c r="J264" s="242">
        <f>ROUND(I264*H264,2)</f>
        <v>0</v>
      </c>
      <c r="K264" s="243"/>
      <c r="L264" s="39"/>
      <c r="M264" s="244" t="s">
        <v>1</v>
      </c>
      <c r="N264" s="245" t="s">
        <v>40</v>
      </c>
      <c r="O264" s="7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1" t="s">
        <v>130</v>
      </c>
      <c r="AT264" s="201" t="s">
        <v>206</v>
      </c>
      <c r="AU264" s="201" t="s">
        <v>85</v>
      </c>
      <c r="AY264" s="17" t="s">
        <v>124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7" t="s">
        <v>83</v>
      </c>
      <c r="BK264" s="202">
        <f>ROUND(I264*H264,2)</f>
        <v>0</v>
      </c>
      <c r="BL264" s="17" t="s">
        <v>130</v>
      </c>
      <c r="BM264" s="201" t="s">
        <v>494</v>
      </c>
    </row>
    <row r="265" spans="1:65" s="13" customFormat="1">
      <c r="B265" s="203"/>
      <c r="C265" s="204"/>
      <c r="D265" s="205" t="s">
        <v>163</v>
      </c>
      <c r="E265" s="206" t="s">
        <v>1</v>
      </c>
      <c r="F265" s="207" t="s">
        <v>495</v>
      </c>
      <c r="G265" s="204"/>
      <c r="H265" s="206" t="s">
        <v>1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163</v>
      </c>
      <c r="AU265" s="213" t="s">
        <v>85</v>
      </c>
      <c r="AV265" s="13" t="s">
        <v>83</v>
      </c>
      <c r="AW265" s="13" t="s">
        <v>32</v>
      </c>
      <c r="AX265" s="13" t="s">
        <v>75</v>
      </c>
      <c r="AY265" s="213" t="s">
        <v>124</v>
      </c>
    </row>
    <row r="266" spans="1:65" s="14" customFormat="1">
      <c r="B266" s="214"/>
      <c r="C266" s="215"/>
      <c r="D266" s="205" t="s">
        <v>163</v>
      </c>
      <c r="E266" s="216" t="s">
        <v>1</v>
      </c>
      <c r="F266" s="217" t="s">
        <v>496</v>
      </c>
      <c r="G266" s="215"/>
      <c r="H266" s="218">
        <v>160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163</v>
      </c>
      <c r="AU266" s="224" t="s">
        <v>85</v>
      </c>
      <c r="AV266" s="14" t="s">
        <v>85</v>
      </c>
      <c r="AW266" s="14" t="s">
        <v>32</v>
      </c>
      <c r="AX266" s="14" t="s">
        <v>83</v>
      </c>
      <c r="AY266" s="224" t="s">
        <v>124</v>
      </c>
    </row>
    <row r="267" spans="1:65" s="12" customFormat="1" ht="22.9" customHeight="1">
      <c r="B267" s="172"/>
      <c r="C267" s="173"/>
      <c r="D267" s="174" t="s">
        <v>74</v>
      </c>
      <c r="E267" s="186" t="s">
        <v>85</v>
      </c>
      <c r="F267" s="186" t="s">
        <v>497</v>
      </c>
      <c r="G267" s="173"/>
      <c r="H267" s="173"/>
      <c r="I267" s="176"/>
      <c r="J267" s="187">
        <f>BK267</f>
        <v>0</v>
      </c>
      <c r="K267" s="173"/>
      <c r="L267" s="178"/>
      <c r="M267" s="179"/>
      <c r="N267" s="180"/>
      <c r="O267" s="180"/>
      <c r="P267" s="181">
        <f>SUM(P268:P277)</f>
        <v>0</v>
      </c>
      <c r="Q267" s="180"/>
      <c r="R267" s="181">
        <f>SUM(R268:R277)</f>
        <v>0.16442399999999999</v>
      </c>
      <c r="S267" s="180"/>
      <c r="T267" s="182">
        <f>SUM(T268:T277)</f>
        <v>0</v>
      </c>
      <c r="AR267" s="183" t="s">
        <v>83</v>
      </c>
      <c r="AT267" s="184" t="s">
        <v>74</v>
      </c>
      <c r="AU267" s="184" t="s">
        <v>83</v>
      </c>
      <c r="AY267" s="183" t="s">
        <v>124</v>
      </c>
      <c r="BK267" s="185">
        <f>SUM(BK268:BK277)</f>
        <v>0</v>
      </c>
    </row>
    <row r="268" spans="1:65" s="2" customFormat="1" ht="24.2" customHeight="1">
      <c r="A268" s="34"/>
      <c r="B268" s="35"/>
      <c r="C268" s="236" t="s">
        <v>498</v>
      </c>
      <c r="D268" s="236" t="s">
        <v>206</v>
      </c>
      <c r="E268" s="237" t="s">
        <v>499</v>
      </c>
      <c r="F268" s="238" t="s">
        <v>500</v>
      </c>
      <c r="G268" s="239" t="s">
        <v>96</v>
      </c>
      <c r="H268" s="240">
        <v>74.400000000000006</v>
      </c>
      <c r="I268" s="241"/>
      <c r="J268" s="242">
        <f>ROUND(I268*H268,2)</f>
        <v>0</v>
      </c>
      <c r="K268" s="243"/>
      <c r="L268" s="39"/>
      <c r="M268" s="244" t="s">
        <v>1</v>
      </c>
      <c r="N268" s="245" t="s">
        <v>40</v>
      </c>
      <c r="O268" s="71"/>
      <c r="P268" s="199">
        <f>O268*H268</f>
        <v>0</v>
      </c>
      <c r="Q268" s="199">
        <v>4.8999999999999998E-4</v>
      </c>
      <c r="R268" s="199">
        <f>Q268*H268</f>
        <v>3.6456000000000002E-2</v>
      </c>
      <c r="S268" s="199">
        <v>0</v>
      </c>
      <c r="T268" s="20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1" t="s">
        <v>130</v>
      </c>
      <c r="AT268" s="201" t="s">
        <v>206</v>
      </c>
      <c r="AU268" s="201" t="s">
        <v>85</v>
      </c>
      <c r="AY268" s="17" t="s">
        <v>124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" t="s">
        <v>83</v>
      </c>
      <c r="BK268" s="202">
        <f>ROUND(I268*H268,2)</f>
        <v>0</v>
      </c>
      <c r="BL268" s="17" t="s">
        <v>130</v>
      </c>
      <c r="BM268" s="201" t="s">
        <v>501</v>
      </c>
    </row>
    <row r="269" spans="1:65" s="13" customFormat="1">
      <c r="B269" s="203"/>
      <c r="C269" s="204"/>
      <c r="D269" s="205" t="s">
        <v>163</v>
      </c>
      <c r="E269" s="206" t="s">
        <v>1</v>
      </c>
      <c r="F269" s="207" t="s">
        <v>502</v>
      </c>
      <c r="G269" s="204"/>
      <c r="H269" s="206" t="s">
        <v>1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163</v>
      </c>
      <c r="AU269" s="213" t="s">
        <v>85</v>
      </c>
      <c r="AV269" s="13" t="s">
        <v>83</v>
      </c>
      <c r="AW269" s="13" t="s">
        <v>32</v>
      </c>
      <c r="AX269" s="13" t="s">
        <v>75</v>
      </c>
      <c r="AY269" s="213" t="s">
        <v>124</v>
      </c>
    </row>
    <row r="270" spans="1:65" s="14" customFormat="1">
      <c r="B270" s="214"/>
      <c r="C270" s="215"/>
      <c r="D270" s="205" t="s">
        <v>163</v>
      </c>
      <c r="E270" s="216" t="s">
        <v>237</v>
      </c>
      <c r="F270" s="217" t="s">
        <v>503</v>
      </c>
      <c r="G270" s="215"/>
      <c r="H270" s="218">
        <v>74.400000000000006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163</v>
      </c>
      <c r="AU270" s="224" t="s">
        <v>85</v>
      </c>
      <c r="AV270" s="14" t="s">
        <v>85</v>
      </c>
      <c r="AW270" s="14" t="s">
        <v>32</v>
      </c>
      <c r="AX270" s="14" t="s">
        <v>83</v>
      </c>
      <c r="AY270" s="224" t="s">
        <v>124</v>
      </c>
    </row>
    <row r="271" spans="1:65" s="2" customFormat="1" ht="14.45" customHeight="1">
      <c r="A271" s="34"/>
      <c r="B271" s="35"/>
      <c r="C271" s="188" t="s">
        <v>504</v>
      </c>
      <c r="D271" s="188" t="s">
        <v>126</v>
      </c>
      <c r="E271" s="189" t="s">
        <v>505</v>
      </c>
      <c r="F271" s="190" t="s">
        <v>506</v>
      </c>
      <c r="G271" s="191" t="s">
        <v>223</v>
      </c>
      <c r="H271" s="192">
        <v>178.56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40</v>
      </c>
      <c r="O271" s="71"/>
      <c r="P271" s="199">
        <f>O271*H271</f>
        <v>0</v>
      </c>
      <c r="Q271" s="199">
        <v>5.9999999999999995E-4</v>
      </c>
      <c r="R271" s="199">
        <f>Q271*H271</f>
        <v>0.107136</v>
      </c>
      <c r="S271" s="199">
        <v>0</v>
      </c>
      <c r="T271" s="200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1" t="s">
        <v>129</v>
      </c>
      <c r="AT271" s="201" t="s">
        <v>126</v>
      </c>
      <c r="AU271" s="201" t="s">
        <v>85</v>
      </c>
      <c r="AY271" s="17" t="s">
        <v>124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" t="s">
        <v>83</v>
      </c>
      <c r="BK271" s="202">
        <f>ROUND(I271*H271,2)</f>
        <v>0</v>
      </c>
      <c r="BL271" s="17" t="s">
        <v>130</v>
      </c>
      <c r="BM271" s="201" t="s">
        <v>507</v>
      </c>
    </row>
    <row r="272" spans="1:65" s="13" customFormat="1">
      <c r="B272" s="203"/>
      <c r="C272" s="204"/>
      <c r="D272" s="205" t="s">
        <v>163</v>
      </c>
      <c r="E272" s="206" t="s">
        <v>1</v>
      </c>
      <c r="F272" s="207" t="s">
        <v>481</v>
      </c>
      <c r="G272" s="204"/>
      <c r="H272" s="206" t="s">
        <v>1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163</v>
      </c>
      <c r="AU272" s="213" t="s">
        <v>85</v>
      </c>
      <c r="AV272" s="13" t="s">
        <v>83</v>
      </c>
      <c r="AW272" s="13" t="s">
        <v>32</v>
      </c>
      <c r="AX272" s="13" t="s">
        <v>75</v>
      </c>
      <c r="AY272" s="213" t="s">
        <v>124</v>
      </c>
    </row>
    <row r="273" spans="1:65" s="13" customFormat="1">
      <c r="B273" s="203"/>
      <c r="C273" s="204"/>
      <c r="D273" s="205" t="s">
        <v>163</v>
      </c>
      <c r="E273" s="206" t="s">
        <v>1</v>
      </c>
      <c r="F273" s="207" t="s">
        <v>508</v>
      </c>
      <c r="G273" s="204"/>
      <c r="H273" s="206" t="s">
        <v>1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163</v>
      </c>
      <c r="AU273" s="213" t="s">
        <v>85</v>
      </c>
      <c r="AV273" s="13" t="s">
        <v>83</v>
      </c>
      <c r="AW273" s="13" t="s">
        <v>32</v>
      </c>
      <c r="AX273" s="13" t="s">
        <v>75</v>
      </c>
      <c r="AY273" s="213" t="s">
        <v>124</v>
      </c>
    </row>
    <row r="274" spans="1:65" s="14" customFormat="1">
      <c r="B274" s="214"/>
      <c r="C274" s="215"/>
      <c r="D274" s="205" t="s">
        <v>163</v>
      </c>
      <c r="E274" s="216" t="s">
        <v>252</v>
      </c>
      <c r="F274" s="217" t="s">
        <v>509</v>
      </c>
      <c r="G274" s="215"/>
      <c r="H274" s="218">
        <v>148.80000000000001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163</v>
      </c>
      <c r="AU274" s="224" t="s">
        <v>85</v>
      </c>
      <c r="AV274" s="14" t="s">
        <v>85</v>
      </c>
      <c r="AW274" s="14" t="s">
        <v>32</v>
      </c>
      <c r="AX274" s="14" t="s">
        <v>83</v>
      </c>
      <c r="AY274" s="224" t="s">
        <v>124</v>
      </c>
    </row>
    <row r="275" spans="1:65" s="14" customFormat="1">
      <c r="B275" s="214"/>
      <c r="C275" s="215"/>
      <c r="D275" s="205" t="s">
        <v>163</v>
      </c>
      <c r="E275" s="215"/>
      <c r="F275" s="217" t="s">
        <v>510</v>
      </c>
      <c r="G275" s="215"/>
      <c r="H275" s="218">
        <v>178.56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163</v>
      </c>
      <c r="AU275" s="224" t="s">
        <v>85</v>
      </c>
      <c r="AV275" s="14" t="s">
        <v>85</v>
      </c>
      <c r="AW275" s="14" t="s">
        <v>4</v>
      </c>
      <c r="AX275" s="14" t="s">
        <v>83</v>
      </c>
      <c r="AY275" s="224" t="s">
        <v>124</v>
      </c>
    </row>
    <row r="276" spans="1:65" s="2" customFormat="1" ht="24.2" customHeight="1">
      <c r="A276" s="34"/>
      <c r="B276" s="35"/>
      <c r="C276" s="236" t="s">
        <v>511</v>
      </c>
      <c r="D276" s="236" t="s">
        <v>206</v>
      </c>
      <c r="E276" s="237" t="s">
        <v>512</v>
      </c>
      <c r="F276" s="238" t="s">
        <v>513</v>
      </c>
      <c r="G276" s="239" t="s">
        <v>223</v>
      </c>
      <c r="H276" s="240">
        <v>148.80000000000001</v>
      </c>
      <c r="I276" s="241"/>
      <c r="J276" s="242">
        <f>ROUND(I276*H276,2)</f>
        <v>0</v>
      </c>
      <c r="K276" s="243"/>
      <c r="L276" s="39"/>
      <c r="M276" s="244" t="s">
        <v>1</v>
      </c>
      <c r="N276" s="245" t="s">
        <v>40</v>
      </c>
      <c r="O276" s="71"/>
      <c r="P276" s="199">
        <f>O276*H276</f>
        <v>0</v>
      </c>
      <c r="Q276" s="199">
        <v>1.3999999999999999E-4</v>
      </c>
      <c r="R276" s="199">
        <f>Q276*H276</f>
        <v>2.0832E-2</v>
      </c>
      <c r="S276" s="199">
        <v>0</v>
      </c>
      <c r="T276" s="200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1" t="s">
        <v>130</v>
      </c>
      <c r="AT276" s="201" t="s">
        <v>206</v>
      </c>
      <c r="AU276" s="201" t="s">
        <v>85</v>
      </c>
      <c r="AY276" s="17" t="s">
        <v>124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7" t="s">
        <v>83</v>
      </c>
      <c r="BK276" s="202">
        <f>ROUND(I276*H276,2)</f>
        <v>0</v>
      </c>
      <c r="BL276" s="17" t="s">
        <v>130</v>
      </c>
      <c r="BM276" s="201" t="s">
        <v>514</v>
      </c>
    </row>
    <row r="277" spans="1:65" s="14" customFormat="1">
      <c r="B277" s="214"/>
      <c r="C277" s="215"/>
      <c r="D277" s="205" t="s">
        <v>163</v>
      </c>
      <c r="E277" s="216" t="s">
        <v>1</v>
      </c>
      <c r="F277" s="217" t="s">
        <v>252</v>
      </c>
      <c r="G277" s="215"/>
      <c r="H277" s="218">
        <v>148.80000000000001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163</v>
      </c>
      <c r="AU277" s="224" t="s">
        <v>85</v>
      </c>
      <c r="AV277" s="14" t="s">
        <v>85</v>
      </c>
      <c r="AW277" s="14" t="s">
        <v>32</v>
      </c>
      <c r="AX277" s="14" t="s">
        <v>83</v>
      </c>
      <c r="AY277" s="224" t="s">
        <v>124</v>
      </c>
    </row>
    <row r="278" spans="1:65" s="12" customFormat="1" ht="22.9" customHeight="1">
      <c r="B278" s="172"/>
      <c r="C278" s="173"/>
      <c r="D278" s="174" t="s">
        <v>74</v>
      </c>
      <c r="E278" s="186" t="s">
        <v>130</v>
      </c>
      <c r="F278" s="186" t="s">
        <v>515</v>
      </c>
      <c r="G278" s="173"/>
      <c r="H278" s="173"/>
      <c r="I278" s="176"/>
      <c r="J278" s="187">
        <f>BK278</f>
        <v>0</v>
      </c>
      <c r="K278" s="173"/>
      <c r="L278" s="178"/>
      <c r="M278" s="179"/>
      <c r="N278" s="180"/>
      <c r="O278" s="180"/>
      <c r="P278" s="181">
        <f>SUM(P279:P281)</f>
        <v>0</v>
      </c>
      <c r="Q278" s="180"/>
      <c r="R278" s="181">
        <f>SUM(R279:R281)</f>
        <v>0</v>
      </c>
      <c r="S278" s="180"/>
      <c r="T278" s="182">
        <f>SUM(T279:T281)</f>
        <v>0</v>
      </c>
      <c r="AR278" s="183" t="s">
        <v>83</v>
      </c>
      <c r="AT278" s="184" t="s">
        <v>74</v>
      </c>
      <c r="AU278" s="184" t="s">
        <v>83</v>
      </c>
      <c r="AY278" s="183" t="s">
        <v>124</v>
      </c>
      <c r="BK278" s="185">
        <f>SUM(BK279:BK281)</f>
        <v>0</v>
      </c>
    </row>
    <row r="279" spans="1:65" s="2" customFormat="1" ht="14.45" customHeight="1">
      <c r="A279" s="34"/>
      <c r="B279" s="35"/>
      <c r="C279" s="236" t="s">
        <v>516</v>
      </c>
      <c r="D279" s="236" t="s">
        <v>206</v>
      </c>
      <c r="E279" s="237" t="s">
        <v>517</v>
      </c>
      <c r="F279" s="238" t="s">
        <v>518</v>
      </c>
      <c r="G279" s="239" t="s">
        <v>229</v>
      </c>
      <c r="H279" s="240">
        <v>4.976</v>
      </c>
      <c r="I279" s="241"/>
      <c r="J279" s="242">
        <f>ROUND(I279*H279,2)</f>
        <v>0</v>
      </c>
      <c r="K279" s="243"/>
      <c r="L279" s="39"/>
      <c r="M279" s="244" t="s">
        <v>1</v>
      </c>
      <c r="N279" s="245" t="s">
        <v>40</v>
      </c>
      <c r="O279" s="71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1" t="s">
        <v>130</v>
      </c>
      <c r="AT279" s="201" t="s">
        <v>206</v>
      </c>
      <c r="AU279" s="201" t="s">
        <v>85</v>
      </c>
      <c r="AY279" s="17" t="s">
        <v>124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7" t="s">
        <v>83</v>
      </c>
      <c r="BK279" s="202">
        <f>ROUND(I279*H279,2)</f>
        <v>0</v>
      </c>
      <c r="BL279" s="17" t="s">
        <v>130</v>
      </c>
      <c r="BM279" s="201" t="s">
        <v>519</v>
      </c>
    </row>
    <row r="280" spans="1:65" s="13" customFormat="1">
      <c r="B280" s="203"/>
      <c r="C280" s="204"/>
      <c r="D280" s="205" t="s">
        <v>163</v>
      </c>
      <c r="E280" s="206" t="s">
        <v>1</v>
      </c>
      <c r="F280" s="207" t="s">
        <v>520</v>
      </c>
      <c r="G280" s="204"/>
      <c r="H280" s="206" t="s">
        <v>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163</v>
      </c>
      <c r="AU280" s="213" t="s">
        <v>85</v>
      </c>
      <c r="AV280" s="13" t="s">
        <v>83</v>
      </c>
      <c r="AW280" s="13" t="s">
        <v>32</v>
      </c>
      <c r="AX280" s="13" t="s">
        <v>75</v>
      </c>
      <c r="AY280" s="213" t="s">
        <v>124</v>
      </c>
    </row>
    <row r="281" spans="1:65" s="14" customFormat="1">
      <c r="B281" s="214"/>
      <c r="C281" s="215"/>
      <c r="D281" s="205" t="s">
        <v>163</v>
      </c>
      <c r="E281" s="216" t="s">
        <v>1</v>
      </c>
      <c r="F281" s="217" t="s">
        <v>521</v>
      </c>
      <c r="G281" s="215"/>
      <c r="H281" s="218">
        <v>4.976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163</v>
      </c>
      <c r="AU281" s="224" t="s">
        <v>85</v>
      </c>
      <c r="AV281" s="14" t="s">
        <v>85</v>
      </c>
      <c r="AW281" s="14" t="s">
        <v>32</v>
      </c>
      <c r="AX281" s="14" t="s">
        <v>83</v>
      </c>
      <c r="AY281" s="224" t="s">
        <v>124</v>
      </c>
    </row>
    <row r="282" spans="1:65" s="12" customFormat="1" ht="22.9" customHeight="1">
      <c r="B282" s="172"/>
      <c r="C282" s="173"/>
      <c r="D282" s="174" t="s">
        <v>74</v>
      </c>
      <c r="E282" s="186" t="s">
        <v>123</v>
      </c>
      <c r="F282" s="186" t="s">
        <v>522</v>
      </c>
      <c r="G282" s="173"/>
      <c r="H282" s="173"/>
      <c r="I282" s="176"/>
      <c r="J282" s="187">
        <f>BK282</f>
        <v>0</v>
      </c>
      <c r="K282" s="173"/>
      <c r="L282" s="178"/>
      <c r="M282" s="179"/>
      <c r="N282" s="180"/>
      <c r="O282" s="180"/>
      <c r="P282" s="181">
        <f>SUM(P283:P338)</f>
        <v>0</v>
      </c>
      <c r="Q282" s="180"/>
      <c r="R282" s="181">
        <f>SUM(R283:R338)</f>
        <v>71.206789999999998</v>
      </c>
      <c r="S282" s="180"/>
      <c r="T282" s="182">
        <f>SUM(T283:T338)</f>
        <v>0</v>
      </c>
      <c r="AR282" s="183" t="s">
        <v>83</v>
      </c>
      <c r="AT282" s="184" t="s">
        <v>74</v>
      </c>
      <c r="AU282" s="184" t="s">
        <v>83</v>
      </c>
      <c r="AY282" s="183" t="s">
        <v>124</v>
      </c>
      <c r="BK282" s="185">
        <f>SUM(BK283:BK338)</f>
        <v>0</v>
      </c>
    </row>
    <row r="283" spans="1:65" s="2" customFormat="1" ht="14.45" customHeight="1">
      <c r="A283" s="34"/>
      <c r="B283" s="35"/>
      <c r="C283" s="236" t="s">
        <v>523</v>
      </c>
      <c r="D283" s="236" t="s">
        <v>206</v>
      </c>
      <c r="E283" s="237" t="s">
        <v>524</v>
      </c>
      <c r="F283" s="238" t="s">
        <v>525</v>
      </c>
      <c r="G283" s="239" t="s">
        <v>223</v>
      </c>
      <c r="H283" s="240">
        <v>772.4</v>
      </c>
      <c r="I283" s="241"/>
      <c r="J283" s="242">
        <f>ROUND(I283*H283,2)</f>
        <v>0</v>
      </c>
      <c r="K283" s="243"/>
      <c r="L283" s="39"/>
      <c r="M283" s="244" t="s">
        <v>1</v>
      </c>
      <c r="N283" s="245" t="s">
        <v>40</v>
      </c>
      <c r="O283" s="71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1" t="s">
        <v>130</v>
      </c>
      <c r="AT283" s="201" t="s">
        <v>206</v>
      </c>
      <c r="AU283" s="201" t="s">
        <v>85</v>
      </c>
      <c r="AY283" s="17" t="s">
        <v>124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" t="s">
        <v>83</v>
      </c>
      <c r="BK283" s="202">
        <f>ROUND(I283*H283,2)</f>
        <v>0</v>
      </c>
      <c r="BL283" s="17" t="s">
        <v>130</v>
      </c>
      <c r="BM283" s="201" t="s">
        <v>526</v>
      </c>
    </row>
    <row r="284" spans="1:65" s="13" customFormat="1">
      <c r="B284" s="203"/>
      <c r="C284" s="204"/>
      <c r="D284" s="205" t="s">
        <v>163</v>
      </c>
      <c r="E284" s="206" t="s">
        <v>1</v>
      </c>
      <c r="F284" s="207" t="s">
        <v>481</v>
      </c>
      <c r="G284" s="204"/>
      <c r="H284" s="206" t="s">
        <v>1</v>
      </c>
      <c r="I284" s="208"/>
      <c r="J284" s="204"/>
      <c r="K284" s="204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163</v>
      </c>
      <c r="AU284" s="213" t="s">
        <v>85</v>
      </c>
      <c r="AV284" s="13" t="s">
        <v>83</v>
      </c>
      <c r="AW284" s="13" t="s">
        <v>32</v>
      </c>
      <c r="AX284" s="13" t="s">
        <v>75</v>
      </c>
      <c r="AY284" s="213" t="s">
        <v>124</v>
      </c>
    </row>
    <row r="285" spans="1:65" s="14" customFormat="1">
      <c r="B285" s="214"/>
      <c r="C285" s="215"/>
      <c r="D285" s="205" t="s">
        <v>163</v>
      </c>
      <c r="E285" s="216" t="s">
        <v>1</v>
      </c>
      <c r="F285" s="217" t="s">
        <v>880</v>
      </c>
      <c r="G285" s="215"/>
      <c r="H285" s="257">
        <v>772.4</v>
      </c>
      <c r="I285" s="219"/>
      <c r="J285" s="215"/>
      <c r="K285" s="215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163</v>
      </c>
      <c r="AU285" s="224" t="s">
        <v>85</v>
      </c>
      <c r="AV285" s="14" t="s">
        <v>85</v>
      </c>
      <c r="AW285" s="14" t="s">
        <v>32</v>
      </c>
      <c r="AX285" s="14" t="s">
        <v>83</v>
      </c>
      <c r="AY285" s="224" t="s">
        <v>124</v>
      </c>
    </row>
    <row r="286" spans="1:65" s="2" customFormat="1" ht="14.45" customHeight="1">
      <c r="A286" s="34"/>
      <c r="B286" s="35"/>
      <c r="C286" s="236" t="s">
        <v>527</v>
      </c>
      <c r="D286" s="236" t="s">
        <v>206</v>
      </c>
      <c r="E286" s="237" t="s">
        <v>528</v>
      </c>
      <c r="F286" s="238" t="s">
        <v>529</v>
      </c>
      <c r="G286" s="239" t="s">
        <v>223</v>
      </c>
      <c r="H286" s="240">
        <v>255.6</v>
      </c>
      <c r="I286" s="241"/>
      <c r="J286" s="242">
        <f>ROUND(I286*H286,2)</f>
        <v>0</v>
      </c>
      <c r="K286" s="243"/>
      <c r="L286" s="39"/>
      <c r="M286" s="244" t="s">
        <v>1</v>
      </c>
      <c r="N286" s="245" t="s">
        <v>40</v>
      </c>
      <c r="O286" s="71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01" t="s">
        <v>130</v>
      </c>
      <c r="AT286" s="201" t="s">
        <v>206</v>
      </c>
      <c r="AU286" s="201" t="s">
        <v>85</v>
      </c>
      <c r="AY286" s="17" t="s">
        <v>124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" t="s">
        <v>83</v>
      </c>
      <c r="BK286" s="202">
        <f>ROUND(I286*H286,2)</f>
        <v>0</v>
      </c>
      <c r="BL286" s="17" t="s">
        <v>130</v>
      </c>
      <c r="BM286" s="201" t="s">
        <v>530</v>
      </c>
    </row>
    <row r="287" spans="1:65" s="13" customFormat="1">
      <c r="B287" s="203"/>
      <c r="C287" s="204"/>
      <c r="D287" s="205" t="s">
        <v>163</v>
      </c>
      <c r="E287" s="206" t="s">
        <v>1</v>
      </c>
      <c r="F287" s="207" t="s">
        <v>481</v>
      </c>
      <c r="G287" s="204"/>
      <c r="H287" s="256" t="s">
        <v>1</v>
      </c>
      <c r="I287" s="204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163</v>
      </c>
      <c r="AU287" s="213" t="s">
        <v>85</v>
      </c>
      <c r="AV287" s="13" t="s">
        <v>83</v>
      </c>
      <c r="AW287" s="13" t="s">
        <v>32</v>
      </c>
      <c r="AX287" s="13" t="s">
        <v>75</v>
      </c>
      <c r="AY287" s="213" t="s">
        <v>124</v>
      </c>
    </row>
    <row r="288" spans="1:65" s="14" customFormat="1">
      <c r="B288" s="214"/>
      <c r="C288" s="215"/>
      <c r="D288" s="205" t="s">
        <v>163</v>
      </c>
      <c r="E288" s="216" t="s">
        <v>1</v>
      </c>
      <c r="F288" s="217" t="s">
        <v>264</v>
      </c>
      <c r="G288" s="215"/>
      <c r="H288" s="257">
        <v>300.60000000000002</v>
      </c>
      <c r="I288" s="215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163</v>
      </c>
      <c r="AU288" s="224" t="s">
        <v>85</v>
      </c>
      <c r="AV288" s="14" t="s">
        <v>85</v>
      </c>
      <c r="AW288" s="14" t="s">
        <v>32</v>
      </c>
      <c r="AX288" s="14" t="s">
        <v>83</v>
      </c>
      <c r="AY288" s="224" t="s">
        <v>124</v>
      </c>
    </row>
    <row r="289" spans="1:65" s="13" customFormat="1">
      <c r="B289" s="203"/>
      <c r="C289" s="204"/>
      <c r="D289" s="205" t="s">
        <v>163</v>
      </c>
      <c r="E289" s="206" t="s">
        <v>1</v>
      </c>
      <c r="F289" s="207" t="s">
        <v>865</v>
      </c>
      <c r="G289" s="204"/>
      <c r="H289" s="256" t="s">
        <v>1</v>
      </c>
      <c r="I289" s="204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163</v>
      </c>
      <c r="AU289" s="213" t="s">
        <v>85</v>
      </c>
      <c r="AV289" s="13" t="s">
        <v>83</v>
      </c>
      <c r="AW289" s="13" t="s">
        <v>32</v>
      </c>
      <c r="AX289" s="13" t="s">
        <v>75</v>
      </c>
      <c r="AY289" s="213" t="s">
        <v>124</v>
      </c>
    </row>
    <row r="290" spans="1:65" s="14" customFormat="1">
      <c r="B290" s="214"/>
      <c r="C290" s="215"/>
      <c r="D290" s="205" t="s">
        <v>163</v>
      </c>
      <c r="E290" s="216" t="s">
        <v>1</v>
      </c>
      <c r="F290" s="258" t="s">
        <v>872</v>
      </c>
      <c r="G290" s="215"/>
      <c r="H290" s="257">
        <v>-45</v>
      </c>
      <c r="I290" s="215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163</v>
      </c>
      <c r="AU290" s="224" t="s">
        <v>85</v>
      </c>
      <c r="AV290" s="14" t="s">
        <v>85</v>
      </c>
      <c r="AW290" s="14" t="s">
        <v>32</v>
      </c>
      <c r="AX290" s="14" t="s">
        <v>75</v>
      </c>
      <c r="AY290" s="224" t="s">
        <v>124</v>
      </c>
    </row>
    <row r="291" spans="1:65" s="15" customFormat="1">
      <c r="B291" s="225"/>
      <c r="C291" s="226"/>
      <c r="D291" s="205" t="s">
        <v>163</v>
      </c>
      <c r="E291" s="227" t="s">
        <v>1</v>
      </c>
      <c r="F291" s="228" t="s">
        <v>166</v>
      </c>
      <c r="G291" s="226"/>
      <c r="H291" s="259">
        <v>255.6</v>
      </c>
      <c r="I291" s="226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AT291" s="235" t="s">
        <v>163</v>
      </c>
      <c r="AU291" s="235" t="s">
        <v>85</v>
      </c>
      <c r="AV291" s="15" t="s">
        <v>130</v>
      </c>
      <c r="AW291" s="15" t="s">
        <v>32</v>
      </c>
      <c r="AX291" s="15" t="s">
        <v>83</v>
      </c>
      <c r="AY291" s="235" t="s">
        <v>124</v>
      </c>
    </row>
    <row r="292" spans="1:65" s="2" customFormat="1" ht="14.45" customHeight="1">
      <c r="A292" s="34"/>
      <c r="B292" s="35"/>
      <c r="C292" s="236" t="s">
        <v>531</v>
      </c>
      <c r="D292" s="236" t="s">
        <v>206</v>
      </c>
      <c r="E292" s="237" t="s">
        <v>532</v>
      </c>
      <c r="F292" s="238" t="s">
        <v>533</v>
      </c>
      <c r="G292" s="239" t="s">
        <v>223</v>
      </c>
      <c r="H292" s="240">
        <v>720.16</v>
      </c>
      <c r="I292" s="241"/>
      <c r="J292" s="242">
        <f>ROUND(I292*H292,2)</f>
        <v>0</v>
      </c>
      <c r="K292" s="243"/>
      <c r="L292" s="39"/>
      <c r="M292" s="244" t="s">
        <v>1</v>
      </c>
      <c r="N292" s="245" t="s">
        <v>40</v>
      </c>
      <c r="O292" s="71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1" t="s">
        <v>130</v>
      </c>
      <c r="AT292" s="201" t="s">
        <v>206</v>
      </c>
      <c r="AU292" s="201" t="s">
        <v>85</v>
      </c>
      <c r="AY292" s="17" t="s">
        <v>124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7" t="s">
        <v>83</v>
      </c>
      <c r="BK292" s="202">
        <f>ROUND(I292*H292,2)</f>
        <v>0</v>
      </c>
      <c r="BL292" s="17" t="s">
        <v>130</v>
      </c>
      <c r="BM292" s="201" t="s">
        <v>534</v>
      </c>
    </row>
    <row r="293" spans="1:65" s="13" customFormat="1">
      <c r="B293" s="203"/>
      <c r="C293" s="204"/>
      <c r="D293" s="205" t="s">
        <v>163</v>
      </c>
      <c r="E293" s="206" t="s">
        <v>1</v>
      </c>
      <c r="F293" s="207" t="s">
        <v>481</v>
      </c>
      <c r="G293" s="204"/>
      <c r="H293" s="256" t="s">
        <v>1</v>
      </c>
      <c r="I293" s="204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163</v>
      </c>
      <c r="AU293" s="213" t="s">
        <v>85</v>
      </c>
      <c r="AV293" s="13" t="s">
        <v>83</v>
      </c>
      <c r="AW293" s="13" t="s">
        <v>32</v>
      </c>
      <c r="AX293" s="13" t="s">
        <v>75</v>
      </c>
      <c r="AY293" s="213" t="s">
        <v>124</v>
      </c>
    </row>
    <row r="294" spans="1:65" s="14" customFormat="1">
      <c r="B294" s="214"/>
      <c r="C294" s="215"/>
      <c r="D294" s="205" t="s">
        <v>163</v>
      </c>
      <c r="E294" s="216" t="s">
        <v>1</v>
      </c>
      <c r="F294" s="217" t="s">
        <v>535</v>
      </c>
      <c r="G294" s="215"/>
      <c r="H294" s="257">
        <v>67.16</v>
      </c>
      <c r="I294" s="215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163</v>
      </c>
      <c r="AU294" s="224" t="s">
        <v>85</v>
      </c>
      <c r="AV294" s="14" t="s">
        <v>85</v>
      </c>
      <c r="AW294" s="14" t="s">
        <v>32</v>
      </c>
      <c r="AX294" s="14" t="s">
        <v>75</v>
      </c>
      <c r="AY294" s="224" t="s">
        <v>124</v>
      </c>
    </row>
    <row r="295" spans="1:65" s="14" customFormat="1">
      <c r="B295" s="214"/>
      <c r="C295" s="215"/>
      <c r="D295" s="205" t="s">
        <v>163</v>
      </c>
      <c r="E295" s="216" t="s">
        <v>1</v>
      </c>
      <c r="F295" s="217" t="s">
        <v>407</v>
      </c>
      <c r="G295" s="215"/>
      <c r="H295" s="257">
        <v>698</v>
      </c>
      <c r="I295" s="215"/>
      <c r="J295" s="215"/>
      <c r="K295" s="215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163</v>
      </c>
      <c r="AU295" s="224" t="s">
        <v>85</v>
      </c>
      <c r="AV295" s="14" t="s">
        <v>85</v>
      </c>
      <c r="AW295" s="14" t="s">
        <v>32</v>
      </c>
      <c r="AX295" s="14" t="s">
        <v>75</v>
      </c>
      <c r="AY295" s="224" t="s">
        <v>124</v>
      </c>
    </row>
    <row r="296" spans="1:65" s="13" customFormat="1">
      <c r="B296" s="203"/>
      <c r="C296" s="204"/>
      <c r="D296" s="205" t="s">
        <v>163</v>
      </c>
      <c r="E296" s="206" t="s">
        <v>1</v>
      </c>
      <c r="F296" s="207" t="s">
        <v>865</v>
      </c>
      <c r="G296" s="204"/>
      <c r="H296" s="256" t="s">
        <v>1</v>
      </c>
      <c r="I296" s="204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163</v>
      </c>
      <c r="AU296" s="213" t="s">
        <v>85</v>
      </c>
      <c r="AV296" s="13" t="s">
        <v>83</v>
      </c>
      <c r="AW296" s="13" t="s">
        <v>32</v>
      </c>
      <c r="AX296" s="13" t="s">
        <v>75</v>
      </c>
      <c r="AY296" s="213" t="s">
        <v>124</v>
      </c>
    </row>
    <row r="297" spans="1:65" s="14" customFormat="1">
      <c r="B297" s="214"/>
      <c r="C297" s="215"/>
      <c r="D297" s="205" t="s">
        <v>163</v>
      </c>
      <c r="E297" s="216" t="s">
        <v>1</v>
      </c>
      <c r="F297" s="258" t="s">
        <v>872</v>
      </c>
      <c r="G297" s="215"/>
      <c r="H297" s="257">
        <v>-45</v>
      </c>
      <c r="I297" s="215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163</v>
      </c>
      <c r="AU297" s="224" t="s">
        <v>85</v>
      </c>
      <c r="AV297" s="14" t="s">
        <v>85</v>
      </c>
      <c r="AW297" s="14" t="s">
        <v>32</v>
      </c>
      <c r="AX297" s="14" t="s">
        <v>75</v>
      </c>
      <c r="AY297" s="224" t="s">
        <v>124</v>
      </c>
    </row>
    <row r="298" spans="1:65" s="15" customFormat="1">
      <c r="B298" s="225"/>
      <c r="C298" s="226"/>
      <c r="D298" s="205" t="s">
        <v>163</v>
      </c>
      <c r="E298" s="227" t="s">
        <v>1</v>
      </c>
      <c r="F298" s="228" t="s">
        <v>166</v>
      </c>
      <c r="G298" s="226"/>
      <c r="H298" s="259">
        <v>720.16</v>
      </c>
      <c r="I298" s="226"/>
      <c r="J298" s="226"/>
      <c r="K298" s="226"/>
      <c r="L298" s="231"/>
      <c r="M298" s="232"/>
      <c r="N298" s="233"/>
      <c r="O298" s="233"/>
      <c r="P298" s="233"/>
      <c r="Q298" s="233"/>
      <c r="R298" s="233"/>
      <c r="S298" s="233"/>
      <c r="T298" s="234"/>
      <c r="AT298" s="235" t="s">
        <v>163</v>
      </c>
      <c r="AU298" s="235" t="s">
        <v>85</v>
      </c>
      <c r="AV298" s="15" t="s">
        <v>130</v>
      </c>
      <c r="AW298" s="15" t="s">
        <v>32</v>
      </c>
      <c r="AX298" s="15" t="s">
        <v>83</v>
      </c>
      <c r="AY298" s="235" t="s">
        <v>124</v>
      </c>
    </row>
    <row r="299" spans="1:65" s="2" customFormat="1" ht="24.2" customHeight="1">
      <c r="A299" s="34"/>
      <c r="B299" s="35"/>
      <c r="C299" s="236" t="s">
        <v>536</v>
      </c>
      <c r="D299" s="236" t="s">
        <v>206</v>
      </c>
      <c r="E299" s="237" t="s">
        <v>537</v>
      </c>
      <c r="F299" s="238" t="s">
        <v>538</v>
      </c>
      <c r="G299" s="239" t="s">
        <v>223</v>
      </c>
      <c r="H299" s="240">
        <v>375</v>
      </c>
      <c r="I299" s="241"/>
      <c r="J299" s="242">
        <f>ROUND(I299*H299,2)</f>
        <v>0</v>
      </c>
      <c r="K299" s="243"/>
      <c r="L299" s="39"/>
      <c r="M299" s="244" t="s">
        <v>1</v>
      </c>
      <c r="N299" s="245" t="s">
        <v>40</v>
      </c>
      <c r="O299" s="71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1" t="s">
        <v>130</v>
      </c>
      <c r="AT299" s="201" t="s">
        <v>206</v>
      </c>
      <c r="AU299" s="201" t="s">
        <v>85</v>
      </c>
      <c r="AY299" s="17" t="s">
        <v>124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7" t="s">
        <v>83</v>
      </c>
      <c r="BK299" s="202">
        <f>ROUND(I299*H299,2)</f>
        <v>0</v>
      </c>
      <c r="BL299" s="17" t="s">
        <v>130</v>
      </c>
      <c r="BM299" s="201" t="s">
        <v>539</v>
      </c>
    </row>
    <row r="300" spans="1:65" s="13" customFormat="1">
      <c r="B300" s="203"/>
      <c r="C300" s="204"/>
      <c r="D300" s="205" t="s">
        <v>163</v>
      </c>
      <c r="E300" s="206" t="s">
        <v>1</v>
      </c>
      <c r="F300" s="207" t="s">
        <v>481</v>
      </c>
      <c r="G300" s="204"/>
      <c r="H300" s="206" t="s">
        <v>1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163</v>
      </c>
      <c r="AU300" s="213" t="s">
        <v>85</v>
      </c>
      <c r="AV300" s="13" t="s">
        <v>83</v>
      </c>
      <c r="AW300" s="13" t="s">
        <v>32</v>
      </c>
      <c r="AX300" s="13" t="s">
        <v>75</v>
      </c>
      <c r="AY300" s="213" t="s">
        <v>124</v>
      </c>
    </row>
    <row r="301" spans="1:65" s="14" customFormat="1">
      <c r="B301" s="214"/>
      <c r="C301" s="215"/>
      <c r="D301" s="205" t="s">
        <v>163</v>
      </c>
      <c r="E301" s="216" t="s">
        <v>1</v>
      </c>
      <c r="F301" s="217" t="s">
        <v>256</v>
      </c>
      <c r="G301" s="215"/>
      <c r="H301" s="218">
        <v>375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163</v>
      </c>
      <c r="AU301" s="224" t="s">
        <v>85</v>
      </c>
      <c r="AV301" s="14" t="s">
        <v>85</v>
      </c>
      <c r="AW301" s="14" t="s">
        <v>32</v>
      </c>
      <c r="AX301" s="14" t="s">
        <v>83</v>
      </c>
      <c r="AY301" s="224" t="s">
        <v>124</v>
      </c>
    </row>
    <row r="302" spans="1:65" s="2" customFormat="1" ht="24.2" customHeight="1">
      <c r="A302" s="34"/>
      <c r="B302" s="35"/>
      <c r="C302" s="236" t="s">
        <v>540</v>
      </c>
      <c r="D302" s="236" t="s">
        <v>206</v>
      </c>
      <c r="E302" s="237" t="s">
        <v>541</v>
      </c>
      <c r="F302" s="238" t="s">
        <v>542</v>
      </c>
      <c r="G302" s="239" t="s">
        <v>223</v>
      </c>
      <c r="H302" s="240">
        <v>375</v>
      </c>
      <c r="I302" s="241"/>
      <c r="J302" s="242">
        <f>ROUND(I302*H302,2)</f>
        <v>0</v>
      </c>
      <c r="K302" s="243"/>
      <c r="L302" s="39"/>
      <c r="M302" s="244" t="s">
        <v>1</v>
      </c>
      <c r="N302" s="245" t="s">
        <v>40</v>
      </c>
      <c r="O302" s="71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1" t="s">
        <v>130</v>
      </c>
      <c r="AT302" s="201" t="s">
        <v>206</v>
      </c>
      <c r="AU302" s="201" t="s">
        <v>85</v>
      </c>
      <c r="AY302" s="17" t="s">
        <v>124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7" t="s">
        <v>83</v>
      </c>
      <c r="BK302" s="202">
        <f>ROUND(I302*H302,2)</f>
        <v>0</v>
      </c>
      <c r="BL302" s="17" t="s">
        <v>130</v>
      </c>
      <c r="BM302" s="201" t="s">
        <v>543</v>
      </c>
    </row>
    <row r="303" spans="1:65" s="13" customFormat="1">
      <c r="B303" s="203"/>
      <c r="C303" s="204"/>
      <c r="D303" s="205" t="s">
        <v>163</v>
      </c>
      <c r="E303" s="206" t="s">
        <v>1</v>
      </c>
      <c r="F303" s="207" t="s">
        <v>481</v>
      </c>
      <c r="G303" s="204"/>
      <c r="H303" s="206" t="s">
        <v>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163</v>
      </c>
      <c r="AU303" s="213" t="s">
        <v>85</v>
      </c>
      <c r="AV303" s="13" t="s">
        <v>83</v>
      </c>
      <c r="AW303" s="13" t="s">
        <v>32</v>
      </c>
      <c r="AX303" s="13" t="s">
        <v>75</v>
      </c>
      <c r="AY303" s="213" t="s">
        <v>124</v>
      </c>
    </row>
    <row r="304" spans="1:65" s="14" customFormat="1">
      <c r="B304" s="214"/>
      <c r="C304" s="215"/>
      <c r="D304" s="205" t="s">
        <v>163</v>
      </c>
      <c r="E304" s="216" t="s">
        <v>1</v>
      </c>
      <c r="F304" s="217" t="s">
        <v>256</v>
      </c>
      <c r="G304" s="215"/>
      <c r="H304" s="218">
        <v>375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163</v>
      </c>
      <c r="AU304" s="224" t="s">
        <v>85</v>
      </c>
      <c r="AV304" s="14" t="s">
        <v>85</v>
      </c>
      <c r="AW304" s="14" t="s">
        <v>32</v>
      </c>
      <c r="AX304" s="14" t="s">
        <v>83</v>
      </c>
      <c r="AY304" s="224" t="s">
        <v>124</v>
      </c>
    </row>
    <row r="305" spans="1:65" s="2" customFormat="1" ht="21.75" customHeight="1">
      <c r="A305" s="34"/>
      <c r="B305" s="35"/>
      <c r="C305" s="236" t="s">
        <v>544</v>
      </c>
      <c r="D305" s="236" t="s">
        <v>206</v>
      </c>
      <c r="E305" s="237" t="s">
        <v>545</v>
      </c>
      <c r="F305" s="238" t="s">
        <v>546</v>
      </c>
      <c r="G305" s="239" t="s">
        <v>223</v>
      </c>
      <c r="H305" s="240">
        <v>375</v>
      </c>
      <c r="I305" s="241"/>
      <c r="J305" s="242">
        <f>ROUND(I305*H305,2)</f>
        <v>0</v>
      </c>
      <c r="K305" s="243"/>
      <c r="L305" s="39"/>
      <c r="M305" s="244" t="s">
        <v>1</v>
      </c>
      <c r="N305" s="245" t="s">
        <v>40</v>
      </c>
      <c r="O305" s="71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1" t="s">
        <v>130</v>
      </c>
      <c r="AT305" s="201" t="s">
        <v>206</v>
      </c>
      <c r="AU305" s="201" t="s">
        <v>85</v>
      </c>
      <c r="AY305" s="17" t="s">
        <v>124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7" t="s">
        <v>83</v>
      </c>
      <c r="BK305" s="202">
        <f>ROUND(I305*H305,2)</f>
        <v>0</v>
      </c>
      <c r="BL305" s="17" t="s">
        <v>130</v>
      </c>
      <c r="BM305" s="201" t="s">
        <v>547</v>
      </c>
    </row>
    <row r="306" spans="1:65" s="13" customFormat="1">
      <c r="B306" s="203"/>
      <c r="C306" s="204"/>
      <c r="D306" s="205" t="s">
        <v>163</v>
      </c>
      <c r="E306" s="206" t="s">
        <v>1</v>
      </c>
      <c r="F306" s="207" t="s">
        <v>481</v>
      </c>
      <c r="G306" s="204"/>
      <c r="H306" s="206" t="s">
        <v>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163</v>
      </c>
      <c r="AU306" s="213" t="s">
        <v>85</v>
      </c>
      <c r="AV306" s="13" t="s">
        <v>83</v>
      </c>
      <c r="AW306" s="13" t="s">
        <v>32</v>
      </c>
      <c r="AX306" s="13" t="s">
        <v>75</v>
      </c>
      <c r="AY306" s="213" t="s">
        <v>124</v>
      </c>
    </row>
    <row r="307" spans="1:65" s="14" customFormat="1">
      <c r="B307" s="214"/>
      <c r="C307" s="215"/>
      <c r="D307" s="205" t="s">
        <v>163</v>
      </c>
      <c r="E307" s="216" t="s">
        <v>1</v>
      </c>
      <c r="F307" s="217" t="s">
        <v>256</v>
      </c>
      <c r="G307" s="215"/>
      <c r="H307" s="218">
        <v>375</v>
      </c>
      <c r="I307" s="219"/>
      <c r="J307" s="215"/>
      <c r="K307" s="215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163</v>
      </c>
      <c r="AU307" s="224" t="s">
        <v>85</v>
      </c>
      <c r="AV307" s="14" t="s">
        <v>85</v>
      </c>
      <c r="AW307" s="14" t="s">
        <v>32</v>
      </c>
      <c r="AX307" s="14" t="s">
        <v>83</v>
      </c>
      <c r="AY307" s="224" t="s">
        <v>124</v>
      </c>
    </row>
    <row r="308" spans="1:65" s="2" customFormat="1" ht="24.2" customHeight="1">
      <c r="A308" s="34"/>
      <c r="B308" s="35"/>
      <c r="C308" s="236" t="s">
        <v>548</v>
      </c>
      <c r="D308" s="236" t="s">
        <v>206</v>
      </c>
      <c r="E308" s="237" t="s">
        <v>549</v>
      </c>
      <c r="F308" s="238" t="s">
        <v>550</v>
      </c>
      <c r="G308" s="239" t="s">
        <v>223</v>
      </c>
      <c r="H308" s="240">
        <v>375</v>
      </c>
      <c r="I308" s="241"/>
      <c r="J308" s="242">
        <f>ROUND(I308*H308,2)</f>
        <v>0</v>
      </c>
      <c r="K308" s="243"/>
      <c r="L308" s="39"/>
      <c r="M308" s="244" t="s">
        <v>1</v>
      </c>
      <c r="N308" s="245" t="s">
        <v>40</v>
      </c>
      <c r="O308" s="71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1" t="s">
        <v>130</v>
      </c>
      <c r="AT308" s="201" t="s">
        <v>206</v>
      </c>
      <c r="AU308" s="201" t="s">
        <v>85</v>
      </c>
      <c r="AY308" s="17" t="s">
        <v>124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" t="s">
        <v>83</v>
      </c>
      <c r="BK308" s="202">
        <f>ROUND(I308*H308,2)</f>
        <v>0</v>
      </c>
      <c r="BL308" s="17" t="s">
        <v>130</v>
      </c>
      <c r="BM308" s="201" t="s">
        <v>551</v>
      </c>
    </row>
    <row r="309" spans="1:65" s="13" customFormat="1">
      <c r="B309" s="203"/>
      <c r="C309" s="204"/>
      <c r="D309" s="205" t="s">
        <v>163</v>
      </c>
      <c r="E309" s="206" t="s">
        <v>1</v>
      </c>
      <c r="F309" s="207" t="s">
        <v>393</v>
      </c>
      <c r="G309" s="204"/>
      <c r="H309" s="206" t="s">
        <v>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163</v>
      </c>
      <c r="AU309" s="213" t="s">
        <v>85</v>
      </c>
      <c r="AV309" s="13" t="s">
        <v>83</v>
      </c>
      <c r="AW309" s="13" t="s">
        <v>32</v>
      </c>
      <c r="AX309" s="13" t="s">
        <v>75</v>
      </c>
      <c r="AY309" s="213" t="s">
        <v>124</v>
      </c>
    </row>
    <row r="310" spans="1:65" s="14" customFormat="1">
      <c r="B310" s="214"/>
      <c r="C310" s="215"/>
      <c r="D310" s="205" t="s">
        <v>163</v>
      </c>
      <c r="E310" s="216" t="s">
        <v>256</v>
      </c>
      <c r="F310" s="217" t="s">
        <v>257</v>
      </c>
      <c r="G310" s="215"/>
      <c r="H310" s="218">
        <v>375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163</v>
      </c>
      <c r="AU310" s="224" t="s">
        <v>85</v>
      </c>
      <c r="AV310" s="14" t="s">
        <v>85</v>
      </c>
      <c r="AW310" s="14" t="s">
        <v>32</v>
      </c>
      <c r="AX310" s="14" t="s">
        <v>75</v>
      </c>
      <c r="AY310" s="224" t="s">
        <v>124</v>
      </c>
    </row>
    <row r="311" spans="1:65" s="15" customFormat="1">
      <c r="B311" s="225"/>
      <c r="C311" s="226"/>
      <c r="D311" s="205" t="s">
        <v>163</v>
      </c>
      <c r="E311" s="227" t="s">
        <v>1</v>
      </c>
      <c r="F311" s="228" t="s">
        <v>166</v>
      </c>
      <c r="G311" s="226"/>
      <c r="H311" s="229">
        <v>375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AT311" s="235" t="s">
        <v>163</v>
      </c>
      <c r="AU311" s="235" t="s">
        <v>85</v>
      </c>
      <c r="AV311" s="15" t="s">
        <v>130</v>
      </c>
      <c r="AW311" s="15" t="s">
        <v>32</v>
      </c>
      <c r="AX311" s="15" t="s">
        <v>83</v>
      </c>
      <c r="AY311" s="235" t="s">
        <v>124</v>
      </c>
    </row>
    <row r="312" spans="1:65" s="2" customFormat="1" ht="24.2" customHeight="1">
      <c r="A312" s="34"/>
      <c r="B312" s="35"/>
      <c r="C312" s="236" t="s">
        <v>552</v>
      </c>
      <c r="D312" s="236" t="s">
        <v>206</v>
      </c>
      <c r="E312" s="237" t="s">
        <v>553</v>
      </c>
      <c r="F312" s="238" t="s">
        <v>554</v>
      </c>
      <c r="G312" s="239" t="s">
        <v>223</v>
      </c>
      <c r="H312" s="240">
        <v>22.4</v>
      </c>
      <c r="I312" s="241"/>
      <c r="J312" s="242">
        <f>ROUND(I312*H312,2)</f>
        <v>0</v>
      </c>
      <c r="K312" s="243"/>
      <c r="L312" s="39"/>
      <c r="M312" s="244" t="s">
        <v>1</v>
      </c>
      <c r="N312" s="245" t="s">
        <v>40</v>
      </c>
      <c r="O312" s="71"/>
      <c r="P312" s="199">
        <f>O312*H312</f>
        <v>0</v>
      </c>
      <c r="Q312" s="199">
        <v>8.4250000000000005E-2</v>
      </c>
      <c r="R312" s="199">
        <f>Q312*H312</f>
        <v>1.8872</v>
      </c>
      <c r="S312" s="199">
        <v>0</v>
      </c>
      <c r="T312" s="20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1" t="s">
        <v>130</v>
      </c>
      <c r="AT312" s="201" t="s">
        <v>206</v>
      </c>
      <c r="AU312" s="201" t="s">
        <v>85</v>
      </c>
      <c r="AY312" s="17" t="s">
        <v>124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7" t="s">
        <v>83</v>
      </c>
      <c r="BK312" s="202">
        <f>ROUND(I312*H312,2)</f>
        <v>0</v>
      </c>
      <c r="BL312" s="17" t="s">
        <v>130</v>
      </c>
      <c r="BM312" s="201" t="s">
        <v>555</v>
      </c>
    </row>
    <row r="313" spans="1:65" s="14" customFormat="1">
      <c r="B313" s="214"/>
      <c r="C313" s="215"/>
      <c r="D313" s="205" t="s">
        <v>163</v>
      </c>
      <c r="E313" s="216" t="s">
        <v>1</v>
      </c>
      <c r="F313" s="217" t="s">
        <v>556</v>
      </c>
      <c r="G313" s="215"/>
      <c r="H313" s="218">
        <v>22.4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163</v>
      </c>
      <c r="AU313" s="224" t="s">
        <v>85</v>
      </c>
      <c r="AV313" s="14" t="s">
        <v>85</v>
      </c>
      <c r="AW313" s="14" t="s">
        <v>32</v>
      </c>
      <c r="AX313" s="14" t="s">
        <v>83</v>
      </c>
      <c r="AY313" s="224" t="s">
        <v>124</v>
      </c>
    </row>
    <row r="314" spans="1:65" s="2" customFormat="1" ht="24.2" customHeight="1">
      <c r="A314" s="34"/>
      <c r="B314" s="35"/>
      <c r="C314" s="236" t="s">
        <v>557</v>
      </c>
      <c r="D314" s="236" t="s">
        <v>206</v>
      </c>
      <c r="E314" s="237" t="s">
        <v>558</v>
      </c>
      <c r="F314" s="238" t="s">
        <v>559</v>
      </c>
      <c r="G314" s="239" t="s">
        <v>223</v>
      </c>
      <c r="H314" s="240">
        <v>255.6</v>
      </c>
      <c r="I314" s="241"/>
      <c r="J314" s="242">
        <f>ROUND(I314*H314,2)</f>
        <v>0</v>
      </c>
      <c r="K314" s="243"/>
      <c r="L314" s="39"/>
      <c r="M314" s="244" t="s">
        <v>1</v>
      </c>
      <c r="N314" s="245" t="s">
        <v>40</v>
      </c>
      <c r="O314" s="71"/>
      <c r="P314" s="199">
        <f>O314*H314</f>
        <v>0</v>
      </c>
      <c r="Q314" s="199">
        <v>8.5650000000000004E-2</v>
      </c>
      <c r="R314" s="199">
        <f>Q314*H314</f>
        <v>21.892140000000001</v>
      </c>
      <c r="S314" s="199">
        <v>0</v>
      </c>
      <c r="T314" s="200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01" t="s">
        <v>130</v>
      </c>
      <c r="AT314" s="201" t="s">
        <v>206</v>
      </c>
      <c r="AU314" s="201" t="s">
        <v>85</v>
      </c>
      <c r="AY314" s="17" t="s">
        <v>124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7" t="s">
        <v>83</v>
      </c>
      <c r="BK314" s="202">
        <f>ROUND(I314*H314,2)</f>
        <v>0</v>
      </c>
      <c r="BL314" s="17" t="s">
        <v>130</v>
      </c>
      <c r="BM314" s="201" t="s">
        <v>560</v>
      </c>
    </row>
    <row r="315" spans="1:65" s="14" customFormat="1">
      <c r="B315" s="214"/>
      <c r="C315" s="215"/>
      <c r="D315" s="205" t="s">
        <v>163</v>
      </c>
      <c r="E315" s="216" t="s">
        <v>1</v>
      </c>
      <c r="F315" s="217" t="s">
        <v>264</v>
      </c>
      <c r="G315" s="215"/>
      <c r="H315" s="257">
        <v>300.60000000000002</v>
      </c>
      <c r="I315" s="215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163</v>
      </c>
      <c r="AU315" s="224" t="s">
        <v>85</v>
      </c>
      <c r="AV315" s="14" t="s">
        <v>85</v>
      </c>
      <c r="AW315" s="14" t="s">
        <v>32</v>
      </c>
      <c r="AX315" s="14" t="s">
        <v>83</v>
      </c>
      <c r="AY315" s="224" t="s">
        <v>124</v>
      </c>
    </row>
    <row r="316" spans="1:65" s="13" customFormat="1">
      <c r="B316" s="203"/>
      <c r="C316" s="204"/>
      <c r="D316" s="205" t="s">
        <v>163</v>
      </c>
      <c r="E316" s="206" t="s">
        <v>1</v>
      </c>
      <c r="F316" s="207" t="s">
        <v>865</v>
      </c>
      <c r="G316" s="204"/>
      <c r="H316" s="256" t="s">
        <v>1</v>
      </c>
      <c r="I316" s="204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163</v>
      </c>
      <c r="AU316" s="213" t="s">
        <v>85</v>
      </c>
      <c r="AV316" s="13" t="s">
        <v>83</v>
      </c>
      <c r="AW316" s="13" t="s">
        <v>32</v>
      </c>
      <c r="AX316" s="13" t="s">
        <v>75</v>
      </c>
      <c r="AY316" s="213" t="s">
        <v>124</v>
      </c>
    </row>
    <row r="317" spans="1:65" s="14" customFormat="1">
      <c r="B317" s="214"/>
      <c r="C317" s="215"/>
      <c r="D317" s="205" t="s">
        <v>163</v>
      </c>
      <c r="E317" s="216" t="s">
        <v>1</v>
      </c>
      <c r="F317" s="258" t="s">
        <v>872</v>
      </c>
      <c r="G317" s="215"/>
      <c r="H317" s="257">
        <v>-45</v>
      </c>
      <c r="I317" s="215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163</v>
      </c>
      <c r="AU317" s="224" t="s">
        <v>85</v>
      </c>
      <c r="AV317" s="14" t="s">
        <v>85</v>
      </c>
      <c r="AW317" s="14" t="s">
        <v>32</v>
      </c>
      <c r="AX317" s="14" t="s">
        <v>75</v>
      </c>
      <c r="AY317" s="224" t="s">
        <v>124</v>
      </c>
    </row>
    <row r="318" spans="1:65" s="15" customFormat="1">
      <c r="B318" s="225"/>
      <c r="C318" s="226"/>
      <c r="D318" s="205" t="s">
        <v>163</v>
      </c>
      <c r="E318" s="227" t="s">
        <v>1</v>
      </c>
      <c r="F318" s="228" t="s">
        <v>166</v>
      </c>
      <c r="G318" s="226"/>
      <c r="H318" s="259">
        <v>255.6</v>
      </c>
      <c r="I318" s="226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AT318" s="235" t="s">
        <v>163</v>
      </c>
      <c r="AU318" s="235" t="s">
        <v>85</v>
      </c>
      <c r="AV318" s="15" t="s">
        <v>130</v>
      </c>
      <c r="AW318" s="15" t="s">
        <v>32</v>
      </c>
      <c r="AX318" s="15" t="s">
        <v>83</v>
      </c>
      <c r="AY318" s="235" t="s">
        <v>124</v>
      </c>
    </row>
    <row r="319" spans="1:65" s="2" customFormat="1" ht="14.45" customHeight="1">
      <c r="A319" s="34"/>
      <c r="B319" s="35"/>
      <c r="C319" s="188" t="s">
        <v>561</v>
      </c>
      <c r="D319" s="188" t="s">
        <v>126</v>
      </c>
      <c r="E319" s="189" t="s">
        <v>562</v>
      </c>
      <c r="F319" s="190" t="s">
        <v>563</v>
      </c>
      <c r="G319" s="191" t="s">
        <v>223</v>
      </c>
      <c r="H319" s="192">
        <v>268.38</v>
      </c>
      <c r="I319" s="193"/>
      <c r="J319" s="194">
        <f>ROUND(I319*H319,2)</f>
        <v>0</v>
      </c>
      <c r="K319" s="195"/>
      <c r="L319" s="196"/>
      <c r="M319" s="197" t="s">
        <v>1</v>
      </c>
      <c r="N319" s="198" t="s">
        <v>40</v>
      </c>
      <c r="O319" s="71"/>
      <c r="P319" s="199">
        <f>O319*H319</f>
        <v>0</v>
      </c>
      <c r="Q319" s="199">
        <v>0.17599999999999999</v>
      </c>
      <c r="R319" s="199">
        <f>Q319*H319</f>
        <v>47.234879999999997</v>
      </c>
      <c r="S319" s="199">
        <v>0</v>
      </c>
      <c r="T319" s="200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1" t="s">
        <v>129</v>
      </c>
      <c r="AT319" s="201" t="s">
        <v>126</v>
      </c>
      <c r="AU319" s="201" t="s">
        <v>85</v>
      </c>
      <c r="AY319" s="17" t="s">
        <v>124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7" t="s">
        <v>83</v>
      </c>
      <c r="BK319" s="202">
        <f>ROUND(I319*H319,2)</f>
        <v>0</v>
      </c>
      <c r="BL319" s="17" t="s">
        <v>130</v>
      </c>
      <c r="BM319" s="201" t="s">
        <v>564</v>
      </c>
    </row>
    <row r="320" spans="1:65" s="13" customFormat="1">
      <c r="B320" s="203"/>
      <c r="C320" s="204"/>
      <c r="D320" s="205" t="s">
        <v>163</v>
      </c>
      <c r="E320" s="206" t="s">
        <v>1</v>
      </c>
      <c r="F320" s="207" t="s">
        <v>393</v>
      </c>
      <c r="G320" s="204"/>
      <c r="H320" s="256" t="s">
        <v>1</v>
      </c>
      <c r="I320" s="204"/>
      <c r="J320" s="204"/>
      <c r="K320" s="204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163</v>
      </c>
      <c r="AU320" s="213" t="s">
        <v>85</v>
      </c>
      <c r="AV320" s="13" t="s">
        <v>83</v>
      </c>
      <c r="AW320" s="13" t="s">
        <v>32</v>
      </c>
      <c r="AX320" s="13" t="s">
        <v>75</v>
      </c>
      <c r="AY320" s="213" t="s">
        <v>124</v>
      </c>
    </row>
    <row r="321" spans="1:65" s="13" customFormat="1">
      <c r="B321" s="203"/>
      <c r="C321" s="204"/>
      <c r="D321" s="205" t="s">
        <v>163</v>
      </c>
      <c r="E321" s="206" t="s">
        <v>1</v>
      </c>
      <c r="F321" s="207" t="s">
        <v>565</v>
      </c>
      <c r="G321" s="204"/>
      <c r="H321" s="256" t="s">
        <v>1</v>
      </c>
      <c r="I321" s="204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163</v>
      </c>
      <c r="AU321" s="213" t="s">
        <v>85</v>
      </c>
      <c r="AV321" s="13" t="s">
        <v>83</v>
      </c>
      <c r="AW321" s="13" t="s">
        <v>32</v>
      </c>
      <c r="AX321" s="13" t="s">
        <v>75</v>
      </c>
      <c r="AY321" s="213" t="s">
        <v>124</v>
      </c>
    </row>
    <row r="322" spans="1:65" s="14" customFormat="1">
      <c r="B322" s="214"/>
      <c r="C322" s="215"/>
      <c r="D322" s="205" t="s">
        <v>163</v>
      </c>
      <c r="E322" s="216" t="s">
        <v>264</v>
      </c>
      <c r="F322" s="217">
        <v>255.6</v>
      </c>
      <c r="G322" s="215"/>
      <c r="H322" s="257">
        <v>255.6</v>
      </c>
      <c r="I322" s="215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163</v>
      </c>
      <c r="AU322" s="224" t="s">
        <v>85</v>
      </c>
      <c r="AV322" s="14" t="s">
        <v>85</v>
      </c>
      <c r="AW322" s="14" t="s">
        <v>32</v>
      </c>
      <c r="AX322" s="14" t="s">
        <v>83</v>
      </c>
      <c r="AY322" s="224" t="s">
        <v>124</v>
      </c>
    </row>
    <row r="323" spans="1:65" s="14" customFormat="1">
      <c r="B323" s="214"/>
      <c r="C323" s="215"/>
      <c r="D323" s="205" t="s">
        <v>163</v>
      </c>
      <c r="E323" s="215"/>
      <c r="F323" s="217" t="s">
        <v>881</v>
      </c>
      <c r="G323" s="215"/>
      <c r="H323" s="257">
        <v>268.38</v>
      </c>
      <c r="I323" s="215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163</v>
      </c>
      <c r="AU323" s="224" t="s">
        <v>85</v>
      </c>
      <c r="AV323" s="14" t="s">
        <v>85</v>
      </c>
      <c r="AW323" s="14" t="s">
        <v>4</v>
      </c>
      <c r="AX323" s="14" t="s">
        <v>83</v>
      </c>
      <c r="AY323" s="224" t="s">
        <v>124</v>
      </c>
    </row>
    <row r="324" spans="1:65" s="2" customFormat="1" ht="14.45" customHeight="1">
      <c r="A324" s="34"/>
      <c r="B324" s="35"/>
      <c r="C324" s="188" t="s">
        <v>566</v>
      </c>
      <c r="D324" s="188" t="s">
        <v>126</v>
      </c>
      <c r="E324" s="189" t="s">
        <v>567</v>
      </c>
      <c r="F324" s="190" t="s">
        <v>568</v>
      </c>
      <c r="G324" s="191" t="s">
        <v>223</v>
      </c>
      <c r="H324" s="192">
        <v>17.43</v>
      </c>
      <c r="I324" s="193"/>
      <c r="J324" s="194">
        <f>ROUND(I324*H324,2)</f>
        <v>0</v>
      </c>
      <c r="K324" s="195"/>
      <c r="L324" s="196"/>
      <c r="M324" s="197" t="s">
        <v>1</v>
      </c>
      <c r="N324" s="198" t="s">
        <v>40</v>
      </c>
      <c r="O324" s="71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1" t="s">
        <v>129</v>
      </c>
      <c r="AT324" s="201" t="s">
        <v>126</v>
      </c>
      <c r="AU324" s="201" t="s">
        <v>85</v>
      </c>
      <c r="AY324" s="17" t="s">
        <v>124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7" t="s">
        <v>83</v>
      </c>
      <c r="BK324" s="202">
        <f>ROUND(I324*H324,2)</f>
        <v>0</v>
      </c>
      <c r="BL324" s="17" t="s">
        <v>130</v>
      </c>
      <c r="BM324" s="201" t="s">
        <v>569</v>
      </c>
    </row>
    <row r="325" spans="1:65" s="13" customFormat="1">
      <c r="B325" s="203"/>
      <c r="C325" s="204"/>
      <c r="D325" s="205" t="s">
        <v>163</v>
      </c>
      <c r="E325" s="206" t="s">
        <v>1</v>
      </c>
      <c r="F325" s="207" t="s">
        <v>393</v>
      </c>
      <c r="G325" s="204"/>
      <c r="H325" s="206" t="s">
        <v>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163</v>
      </c>
      <c r="AU325" s="213" t="s">
        <v>85</v>
      </c>
      <c r="AV325" s="13" t="s">
        <v>83</v>
      </c>
      <c r="AW325" s="13" t="s">
        <v>32</v>
      </c>
      <c r="AX325" s="13" t="s">
        <v>75</v>
      </c>
      <c r="AY325" s="213" t="s">
        <v>124</v>
      </c>
    </row>
    <row r="326" spans="1:65" s="13" customFormat="1">
      <c r="B326" s="203"/>
      <c r="C326" s="204"/>
      <c r="D326" s="205" t="s">
        <v>163</v>
      </c>
      <c r="E326" s="206" t="s">
        <v>1</v>
      </c>
      <c r="F326" s="207" t="s">
        <v>565</v>
      </c>
      <c r="G326" s="204"/>
      <c r="H326" s="206" t="s">
        <v>1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163</v>
      </c>
      <c r="AU326" s="213" t="s">
        <v>85</v>
      </c>
      <c r="AV326" s="13" t="s">
        <v>83</v>
      </c>
      <c r="AW326" s="13" t="s">
        <v>32</v>
      </c>
      <c r="AX326" s="13" t="s">
        <v>75</v>
      </c>
      <c r="AY326" s="213" t="s">
        <v>124</v>
      </c>
    </row>
    <row r="327" spans="1:65" s="14" customFormat="1">
      <c r="B327" s="214"/>
      <c r="C327" s="215"/>
      <c r="D327" s="205" t="s">
        <v>163</v>
      </c>
      <c r="E327" s="216" t="s">
        <v>266</v>
      </c>
      <c r="F327" s="217" t="s">
        <v>267</v>
      </c>
      <c r="G327" s="215"/>
      <c r="H327" s="218">
        <v>16.600000000000001</v>
      </c>
      <c r="I327" s="219"/>
      <c r="J327" s="215"/>
      <c r="K327" s="215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163</v>
      </c>
      <c r="AU327" s="224" t="s">
        <v>85</v>
      </c>
      <c r="AV327" s="14" t="s">
        <v>85</v>
      </c>
      <c r="AW327" s="14" t="s">
        <v>32</v>
      </c>
      <c r="AX327" s="14" t="s">
        <v>83</v>
      </c>
      <c r="AY327" s="224" t="s">
        <v>124</v>
      </c>
    </row>
    <row r="328" spans="1:65" s="14" customFormat="1">
      <c r="B328" s="214"/>
      <c r="C328" s="215"/>
      <c r="D328" s="205" t="s">
        <v>163</v>
      </c>
      <c r="E328" s="215"/>
      <c r="F328" s="217" t="s">
        <v>570</v>
      </c>
      <c r="G328" s="215"/>
      <c r="H328" s="218">
        <v>17.43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163</v>
      </c>
      <c r="AU328" s="224" t="s">
        <v>85</v>
      </c>
      <c r="AV328" s="14" t="s">
        <v>85</v>
      </c>
      <c r="AW328" s="14" t="s">
        <v>4</v>
      </c>
      <c r="AX328" s="14" t="s">
        <v>83</v>
      </c>
      <c r="AY328" s="224" t="s">
        <v>124</v>
      </c>
    </row>
    <row r="329" spans="1:65" s="2" customFormat="1" ht="14.45" customHeight="1">
      <c r="A329" s="34"/>
      <c r="B329" s="35"/>
      <c r="C329" s="188" t="s">
        <v>571</v>
      </c>
      <c r="D329" s="188" t="s">
        <v>126</v>
      </c>
      <c r="E329" s="189" t="s">
        <v>572</v>
      </c>
      <c r="F329" s="190" t="s">
        <v>573</v>
      </c>
      <c r="G329" s="191" t="s">
        <v>223</v>
      </c>
      <c r="H329" s="192">
        <v>1.47</v>
      </c>
      <c r="I329" s="193"/>
      <c r="J329" s="194">
        <f>ROUND(I329*H329,2)</f>
        <v>0</v>
      </c>
      <c r="K329" s="195"/>
      <c r="L329" s="196"/>
      <c r="M329" s="197" t="s">
        <v>1</v>
      </c>
      <c r="N329" s="198" t="s">
        <v>40</v>
      </c>
      <c r="O329" s="71"/>
      <c r="P329" s="199">
        <f>O329*H329</f>
        <v>0</v>
      </c>
      <c r="Q329" s="199">
        <v>0.13100000000000001</v>
      </c>
      <c r="R329" s="199">
        <f>Q329*H329</f>
        <v>0.19256999999999999</v>
      </c>
      <c r="S329" s="199">
        <v>0</v>
      </c>
      <c r="T329" s="20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1" t="s">
        <v>129</v>
      </c>
      <c r="AT329" s="201" t="s">
        <v>126</v>
      </c>
      <c r="AU329" s="201" t="s">
        <v>85</v>
      </c>
      <c r="AY329" s="17" t="s">
        <v>124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7" t="s">
        <v>83</v>
      </c>
      <c r="BK329" s="202">
        <f>ROUND(I329*H329,2)</f>
        <v>0</v>
      </c>
      <c r="BL329" s="17" t="s">
        <v>130</v>
      </c>
      <c r="BM329" s="201" t="s">
        <v>574</v>
      </c>
    </row>
    <row r="330" spans="1:65" s="13" customFormat="1">
      <c r="B330" s="203"/>
      <c r="C330" s="204"/>
      <c r="D330" s="205" t="s">
        <v>163</v>
      </c>
      <c r="E330" s="206" t="s">
        <v>1</v>
      </c>
      <c r="F330" s="207" t="s">
        <v>393</v>
      </c>
      <c r="G330" s="204"/>
      <c r="H330" s="206" t="s">
        <v>1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163</v>
      </c>
      <c r="AU330" s="213" t="s">
        <v>85</v>
      </c>
      <c r="AV330" s="13" t="s">
        <v>83</v>
      </c>
      <c r="AW330" s="13" t="s">
        <v>32</v>
      </c>
      <c r="AX330" s="13" t="s">
        <v>75</v>
      </c>
      <c r="AY330" s="213" t="s">
        <v>124</v>
      </c>
    </row>
    <row r="331" spans="1:65" s="13" customFormat="1">
      <c r="B331" s="203"/>
      <c r="C331" s="204"/>
      <c r="D331" s="205" t="s">
        <v>163</v>
      </c>
      <c r="E331" s="206" t="s">
        <v>1</v>
      </c>
      <c r="F331" s="207" t="s">
        <v>565</v>
      </c>
      <c r="G331" s="204"/>
      <c r="H331" s="206" t="s">
        <v>1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163</v>
      </c>
      <c r="AU331" s="213" t="s">
        <v>85</v>
      </c>
      <c r="AV331" s="13" t="s">
        <v>83</v>
      </c>
      <c r="AW331" s="13" t="s">
        <v>32</v>
      </c>
      <c r="AX331" s="13" t="s">
        <v>75</v>
      </c>
      <c r="AY331" s="213" t="s">
        <v>124</v>
      </c>
    </row>
    <row r="332" spans="1:65" s="14" customFormat="1">
      <c r="B332" s="214"/>
      <c r="C332" s="215"/>
      <c r="D332" s="205" t="s">
        <v>163</v>
      </c>
      <c r="E332" s="216" t="s">
        <v>268</v>
      </c>
      <c r="F332" s="217" t="s">
        <v>269</v>
      </c>
      <c r="G332" s="215"/>
      <c r="H332" s="218">
        <v>1.4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163</v>
      </c>
      <c r="AU332" s="224" t="s">
        <v>85</v>
      </c>
      <c r="AV332" s="14" t="s">
        <v>85</v>
      </c>
      <c r="AW332" s="14" t="s">
        <v>32</v>
      </c>
      <c r="AX332" s="14" t="s">
        <v>83</v>
      </c>
      <c r="AY332" s="224" t="s">
        <v>124</v>
      </c>
    </row>
    <row r="333" spans="1:65" s="14" customFormat="1">
      <c r="B333" s="214"/>
      <c r="C333" s="215"/>
      <c r="D333" s="205" t="s">
        <v>163</v>
      </c>
      <c r="E333" s="215"/>
      <c r="F333" s="217" t="s">
        <v>575</v>
      </c>
      <c r="G333" s="215"/>
      <c r="H333" s="218">
        <v>1.47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163</v>
      </c>
      <c r="AU333" s="224" t="s">
        <v>85</v>
      </c>
      <c r="AV333" s="14" t="s">
        <v>85</v>
      </c>
      <c r="AW333" s="14" t="s">
        <v>4</v>
      </c>
      <c r="AX333" s="14" t="s">
        <v>83</v>
      </c>
      <c r="AY333" s="224" t="s">
        <v>124</v>
      </c>
    </row>
    <row r="334" spans="1:65" s="2" customFormat="1" ht="14.45" customHeight="1">
      <c r="A334" s="34"/>
      <c r="B334" s="35"/>
      <c r="C334" s="188" t="s">
        <v>576</v>
      </c>
      <c r="D334" s="188" t="s">
        <v>126</v>
      </c>
      <c r="E334" s="189" t="s">
        <v>577</v>
      </c>
      <c r="F334" s="190" t="s">
        <v>578</v>
      </c>
      <c r="G334" s="191" t="s">
        <v>223</v>
      </c>
      <c r="H334" s="192">
        <v>4.62</v>
      </c>
      <c r="I334" s="193"/>
      <c r="J334" s="194">
        <f>ROUND(I334*H334,2)</f>
        <v>0</v>
      </c>
      <c r="K334" s="195"/>
      <c r="L334" s="196"/>
      <c r="M334" s="197" t="s">
        <v>1</v>
      </c>
      <c r="N334" s="198" t="s">
        <v>40</v>
      </c>
      <c r="O334" s="71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1" t="s">
        <v>129</v>
      </c>
      <c r="AT334" s="201" t="s">
        <v>126</v>
      </c>
      <c r="AU334" s="201" t="s">
        <v>85</v>
      </c>
      <c r="AY334" s="17" t="s">
        <v>124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7" t="s">
        <v>83</v>
      </c>
      <c r="BK334" s="202">
        <f>ROUND(I334*H334,2)</f>
        <v>0</v>
      </c>
      <c r="BL334" s="17" t="s">
        <v>130</v>
      </c>
      <c r="BM334" s="201" t="s">
        <v>579</v>
      </c>
    </row>
    <row r="335" spans="1:65" s="13" customFormat="1">
      <c r="B335" s="203"/>
      <c r="C335" s="204"/>
      <c r="D335" s="205" t="s">
        <v>163</v>
      </c>
      <c r="E335" s="206" t="s">
        <v>1</v>
      </c>
      <c r="F335" s="207" t="s">
        <v>393</v>
      </c>
      <c r="G335" s="204"/>
      <c r="H335" s="206" t="s">
        <v>1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163</v>
      </c>
      <c r="AU335" s="213" t="s">
        <v>85</v>
      </c>
      <c r="AV335" s="13" t="s">
        <v>83</v>
      </c>
      <c r="AW335" s="13" t="s">
        <v>32</v>
      </c>
      <c r="AX335" s="13" t="s">
        <v>75</v>
      </c>
      <c r="AY335" s="213" t="s">
        <v>124</v>
      </c>
    </row>
    <row r="336" spans="1:65" s="13" customFormat="1">
      <c r="B336" s="203"/>
      <c r="C336" s="204"/>
      <c r="D336" s="205" t="s">
        <v>163</v>
      </c>
      <c r="E336" s="206" t="s">
        <v>1</v>
      </c>
      <c r="F336" s="207" t="s">
        <v>565</v>
      </c>
      <c r="G336" s="204"/>
      <c r="H336" s="206" t="s">
        <v>1</v>
      </c>
      <c r="I336" s="208"/>
      <c r="J336" s="204"/>
      <c r="K336" s="204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163</v>
      </c>
      <c r="AU336" s="213" t="s">
        <v>85</v>
      </c>
      <c r="AV336" s="13" t="s">
        <v>83</v>
      </c>
      <c r="AW336" s="13" t="s">
        <v>32</v>
      </c>
      <c r="AX336" s="13" t="s">
        <v>75</v>
      </c>
      <c r="AY336" s="213" t="s">
        <v>124</v>
      </c>
    </row>
    <row r="337" spans="1:65" s="14" customFormat="1">
      <c r="B337" s="214"/>
      <c r="C337" s="215"/>
      <c r="D337" s="205" t="s">
        <v>163</v>
      </c>
      <c r="E337" s="216" t="s">
        <v>270</v>
      </c>
      <c r="F337" s="217" t="s">
        <v>271</v>
      </c>
      <c r="G337" s="215"/>
      <c r="H337" s="218">
        <v>4.4000000000000004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163</v>
      </c>
      <c r="AU337" s="224" t="s">
        <v>85</v>
      </c>
      <c r="AV337" s="14" t="s">
        <v>85</v>
      </c>
      <c r="AW337" s="14" t="s">
        <v>32</v>
      </c>
      <c r="AX337" s="14" t="s">
        <v>83</v>
      </c>
      <c r="AY337" s="224" t="s">
        <v>124</v>
      </c>
    </row>
    <row r="338" spans="1:65" s="14" customFormat="1">
      <c r="B338" s="214"/>
      <c r="C338" s="215"/>
      <c r="D338" s="205" t="s">
        <v>163</v>
      </c>
      <c r="E338" s="215"/>
      <c r="F338" s="217" t="s">
        <v>580</v>
      </c>
      <c r="G338" s="215"/>
      <c r="H338" s="218">
        <v>4.62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163</v>
      </c>
      <c r="AU338" s="224" t="s">
        <v>85</v>
      </c>
      <c r="AV338" s="14" t="s">
        <v>85</v>
      </c>
      <c r="AW338" s="14" t="s">
        <v>4</v>
      </c>
      <c r="AX338" s="14" t="s">
        <v>83</v>
      </c>
      <c r="AY338" s="224" t="s">
        <v>124</v>
      </c>
    </row>
    <row r="339" spans="1:65" s="12" customFormat="1" ht="22.9" customHeight="1">
      <c r="B339" s="172"/>
      <c r="C339" s="173"/>
      <c r="D339" s="174" t="s">
        <v>74</v>
      </c>
      <c r="E339" s="186" t="s">
        <v>154</v>
      </c>
      <c r="F339" s="186" t="s">
        <v>581</v>
      </c>
      <c r="G339" s="173"/>
      <c r="H339" s="173"/>
      <c r="I339" s="176"/>
      <c r="J339" s="187">
        <f>BK339</f>
        <v>0</v>
      </c>
      <c r="K339" s="173"/>
      <c r="L339" s="178"/>
      <c r="M339" s="179"/>
      <c r="N339" s="180"/>
      <c r="O339" s="180"/>
      <c r="P339" s="181">
        <f>SUM(P340:P397)</f>
        <v>0</v>
      </c>
      <c r="Q339" s="180"/>
      <c r="R339" s="181">
        <f>SUM(R340:R397)</f>
        <v>50.739463000000008</v>
      </c>
      <c r="S339" s="180"/>
      <c r="T339" s="182">
        <f>SUM(T340:T397)</f>
        <v>13.06</v>
      </c>
      <c r="AR339" s="183" t="s">
        <v>83</v>
      </c>
      <c r="AT339" s="184" t="s">
        <v>74</v>
      </c>
      <c r="AU339" s="184" t="s">
        <v>83</v>
      </c>
      <c r="AY339" s="183" t="s">
        <v>124</v>
      </c>
      <c r="BK339" s="185">
        <f>SUM(BK340:BK397)</f>
        <v>0</v>
      </c>
    </row>
    <row r="340" spans="1:65" s="2" customFormat="1" ht="24.2" customHeight="1">
      <c r="A340" s="34"/>
      <c r="B340" s="35"/>
      <c r="C340" s="236" t="s">
        <v>582</v>
      </c>
      <c r="D340" s="236" t="s">
        <v>206</v>
      </c>
      <c r="E340" s="237" t="s">
        <v>583</v>
      </c>
      <c r="F340" s="238" t="s">
        <v>584</v>
      </c>
      <c r="G340" s="239" t="s">
        <v>161</v>
      </c>
      <c r="H340" s="240">
        <v>3</v>
      </c>
      <c r="I340" s="241"/>
      <c r="J340" s="242">
        <f>ROUND(I340*H340,2)</f>
        <v>0</v>
      </c>
      <c r="K340" s="243"/>
      <c r="L340" s="39"/>
      <c r="M340" s="244" t="s">
        <v>1</v>
      </c>
      <c r="N340" s="245" t="s">
        <v>40</v>
      </c>
      <c r="O340" s="71"/>
      <c r="P340" s="199">
        <f>O340*H340</f>
        <v>0</v>
      </c>
      <c r="Q340" s="199">
        <v>6.9999999999999999E-4</v>
      </c>
      <c r="R340" s="199">
        <f>Q340*H340</f>
        <v>2.0999999999999999E-3</v>
      </c>
      <c r="S340" s="199">
        <v>0</v>
      </c>
      <c r="T340" s="200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1" t="s">
        <v>130</v>
      </c>
      <c r="AT340" s="201" t="s">
        <v>206</v>
      </c>
      <c r="AU340" s="201" t="s">
        <v>85</v>
      </c>
      <c r="AY340" s="17" t="s">
        <v>124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7" t="s">
        <v>83</v>
      </c>
      <c r="BK340" s="202">
        <f>ROUND(I340*H340,2)</f>
        <v>0</v>
      </c>
      <c r="BL340" s="17" t="s">
        <v>130</v>
      </c>
      <c r="BM340" s="201" t="s">
        <v>585</v>
      </c>
    </row>
    <row r="341" spans="1:65" s="13" customFormat="1">
      <c r="B341" s="203"/>
      <c r="C341" s="204"/>
      <c r="D341" s="205" t="s">
        <v>163</v>
      </c>
      <c r="E341" s="206" t="s">
        <v>1</v>
      </c>
      <c r="F341" s="207" t="s">
        <v>342</v>
      </c>
      <c r="G341" s="204"/>
      <c r="H341" s="206" t="s">
        <v>1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163</v>
      </c>
      <c r="AU341" s="213" t="s">
        <v>85</v>
      </c>
      <c r="AV341" s="13" t="s">
        <v>83</v>
      </c>
      <c r="AW341" s="13" t="s">
        <v>32</v>
      </c>
      <c r="AX341" s="13" t="s">
        <v>75</v>
      </c>
      <c r="AY341" s="213" t="s">
        <v>124</v>
      </c>
    </row>
    <row r="342" spans="1:65" s="14" customFormat="1">
      <c r="B342" s="214"/>
      <c r="C342" s="215"/>
      <c r="D342" s="205" t="s">
        <v>163</v>
      </c>
      <c r="E342" s="216" t="s">
        <v>1</v>
      </c>
      <c r="F342" s="217" t="s">
        <v>134</v>
      </c>
      <c r="G342" s="215"/>
      <c r="H342" s="218">
        <v>3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163</v>
      </c>
      <c r="AU342" s="224" t="s">
        <v>85</v>
      </c>
      <c r="AV342" s="14" t="s">
        <v>85</v>
      </c>
      <c r="AW342" s="14" t="s">
        <v>32</v>
      </c>
      <c r="AX342" s="14" t="s">
        <v>83</v>
      </c>
      <c r="AY342" s="224" t="s">
        <v>124</v>
      </c>
    </row>
    <row r="343" spans="1:65" s="2" customFormat="1" ht="24.2" customHeight="1">
      <c r="A343" s="34"/>
      <c r="B343" s="35"/>
      <c r="C343" s="188" t="s">
        <v>586</v>
      </c>
      <c r="D343" s="188" t="s">
        <v>126</v>
      </c>
      <c r="E343" s="189" t="s">
        <v>587</v>
      </c>
      <c r="F343" s="190" t="s">
        <v>588</v>
      </c>
      <c r="G343" s="191" t="s">
        <v>161</v>
      </c>
      <c r="H343" s="192">
        <v>1</v>
      </c>
      <c r="I343" s="193"/>
      <c r="J343" s="194">
        <f t="shared" ref="J343:J348" si="0">ROUND(I343*H343,2)</f>
        <v>0</v>
      </c>
      <c r="K343" s="195"/>
      <c r="L343" s="196"/>
      <c r="M343" s="197" t="s">
        <v>1</v>
      </c>
      <c r="N343" s="198" t="s">
        <v>40</v>
      </c>
      <c r="O343" s="71"/>
      <c r="P343" s="199">
        <f t="shared" ref="P343:P348" si="1">O343*H343</f>
        <v>0</v>
      </c>
      <c r="Q343" s="199">
        <v>8.0000000000000004E-4</v>
      </c>
      <c r="R343" s="199">
        <f t="shared" ref="R343:R348" si="2">Q343*H343</f>
        <v>8.0000000000000004E-4</v>
      </c>
      <c r="S343" s="199">
        <v>0</v>
      </c>
      <c r="T343" s="200">
        <f t="shared" ref="T343:T348" si="3"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1" t="s">
        <v>129</v>
      </c>
      <c r="AT343" s="201" t="s">
        <v>126</v>
      </c>
      <c r="AU343" s="201" t="s">
        <v>85</v>
      </c>
      <c r="AY343" s="17" t="s">
        <v>124</v>
      </c>
      <c r="BE343" s="202">
        <f t="shared" ref="BE343:BE348" si="4">IF(N343="základní",J343,0)</f>
        <v>0</v>
      </c>
      <c r="BF343" s="202">
        <f t="shared" ref="BF343:BF348" si="5">IF(N343="snížená",J343,0)</f>
        <v>0</v>
      </c>
      <c r="BG343" s="202">
        <f t="shared" ref="BG343:BG348" si="6">IF(N343="zákl. přenesená",J343,0)</f>
        <v>0</v>
      </c>
      <c r="BH343" s="202">
        <f t="shared" ref="BH343:BH348" si="7">IF(N343="sníž. přenesená",J343,0)</f>
        <v>0</v>
      </c>
      <c r="BI343" s="202">
        <f t="shared" ref="BI343:BI348" si="8">IF(N343="nulová",J343,0)</f>
        <v>0</v>
      </c>
      <c r="BJ343" s="17" t="s">
        <v>83</v>
      </c>
      <c r="BK343" s="202">
        <f t="shared" ref="BK343:BK348" si="9">ROUND(I343*H343,2)</f>
        <v>0</v>
      </c>
      <c r="BL343" s="17" t="s">
        <v>130</v>
      </c>
      <c r="BM343" s="201" t="s">
        <v>589</v>
      </c>
    </row>
    <row r="344" spans="1:65" s="2" customFormat="1" ht="24.2" customHeight="1">
      <c r="A344" s="34"/>
      <c r="B344" s="35"/>
      <c r="C344" s="188" t="s">
        <v>590</v>
      </c>
      <c r="D344" s="188" t="s">
        <v>126</v>
      </c>
      <c r="E344" s="189" t="s">
        <v>591</v>
      </c>
      <c r="F344" s="190" t="s">
        <v>592</v>
      </c>
      <c r="G344" s="191" t="s">
        <v>161</v>
      </c>
      <c r="H344" s="192">
        <v>2</v>
      </c>
      <c r="I344" s="193"/>
      <c r="J344" s="194">
        <f t="shared" si="0"/>
        <v>0</v>
      </c>
      <c r="K344" s="195"/>
      <c r="L344" s="196"/>
      <c r="M344" s="197" t="s">
        <v>1</v>
      </c>
      <c r="N344" s="198" t="s">
        <v>40</v>
      </c>
      <c r="O344" s="71"/>
      <c r="P344" s="199">
        <f t="shared" si="1"/>
        <v>0</v>
      </c>
      <c r="Q344" s="199">
        <v>3.5999999999999999E-3</v>
      </c>
      <c r="R344" s="199">
        <f t="shared" si="2"/>
        <v>7.1999999999999998E-3</v>
      </c>
      <c r="S344" s="199">
        <v>0</v>
      </c>
      <c r="T344" s="200">
        <f t="shared" si="3"/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1" t="s">
        <v>129</v>
      </c>
      <c r="AT344" s="201" t="s">
        <v>126</v>
      </c>
      <c r="AU344" s="201" t="s">
        <v>85</v>
      </c>
      <c r="AY344" s="17" t="s">
        <v>124</v>
      </c>
      <c r="BE344" s="202">
        <f t="shared" si="4"/>
        <v>0</v>
      </c>
      <c r="BF344" s="202">
        <f t="shared" si="5"/>
        <v>0</v>
      </c>
      <c r="BG344" s="202">
        <f t="shared" si="6"/>
        <v>0</v>
      </c>
      <c r="BH344" s="202">
        <f t="shared" si="7"/>
        <v>0</v>
      </c>
      <c r="BI344" s="202">
        <f t="shared" si="8"/>
        <v>0</v>
      </c>
      <c r="BJ344" s="17" t="s">
        <v>83</v>
      </c>
      <c r="BK344" s="202">
        <f t="shared" si="9"/>
        <v>0</v>
      </c>
      <c r="BL344" s="17" t="s">
        <v>130</v>
      </c>
      <c r="BM344" s="201" t="s">
        <v>593</v>
      </c>
    </row>
    <row r="345" spans="1:65" s="2" customFormat="1" ht="14.45" customHeight="1">
      <c r="A345" s="34"/>
      <c r="B345" s="35"/>
      <c r="C345" s="188" t="s">
        <v>594</v>
      </c>
      <c r="D345" s="188" t="s">
        <v>126</v>
      </c>
      <c r="E345" s="189" t="s">
        <v>595</v>
      </c>
      <c r="F345" s="190" t="s">
        <v>596</v>
      </c>
      <c r="G345" s="191" t="s">
        <v>161</v>
      </c>
      <c r="H345" s="192">
        <v>2</v>
      </c>
      <c r="I345" s="193"/>
      <c r="J345" s="194">
        <f t="shared" si="0"/>
        <v>0</v>
      </c>
      <c r="K345" s="195"/>
      <c r="L345" s="196"/>
      <c r="M345" s="197" t="s">
        <v>1</v>
      </c>
      <c r="N345" s="198" t="s">
        <v>40</v>
      </c>
      <c r="O345" s="71"/>
      <c r="P345" s="199">
        <f t="shared" si="1"/>
        <v>0</v>
      </c>
      <c r="Q345" s="199">
        <v>6.1000000000000004E-3</v>
      </c>
      <c r="R345" s="199">
        <f t="shared" si="2"/>
        <v>1.2200000000000001E-2</v>
      </c>
      <c r="S345" s="199">
        <v>0</v>
      </c>
      <c r="T345" s="200">
        <f t="shared" si="3"/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1" t="s">
        <v>129</v>
      </c>
      <c r="AT345" s="201" t="s">
        <v>126</v>
      </c>
      <c r="AU345" s="201" t="s">
        <v>85</v>
      </c>
      <c r="AY345" s="17" t="s">
        <v>124</v>
      </c>
      <c r="BE345" s="202">
        <f t="shared" si="4"/>
        <v>0</v>
      </c>
      <c r="BF345" s="202">
        <f t="shared" si="5"/>
        <v>0</v>
      </c>
      <c r="BG345" s="202">
        <f t="shared" si="6"/>
        <v>0</v>
      </c>
      <c r="BH345" s="202">
        <f t="shared" si="7"/>
        <v>0</v>
      </c>
      <c r="BI345" s="202">
        <f t="shared" si="8"/>
        <v>0</v>
      </c>
      <c r="BJ345" s="17" t="s">
        <v>83</v>
      </c>
      <c r="BK345" s="202">
        <f t="shared" si="9"/>
        <v>0</v>
      </c>
      <c r="BL345" s="17" t="s">
        <v>130</v>
      </c>
      <c r="BM345" s="201" t="s">
        <v>597</v>
      </c>
    </row>
    <row r="346" spans="1:65" s="2" customFormat="1" ht="14.45" customHeight="1">
      <c r="A346" s="34"/>
      <c r="B346" s="35"/>
      <c r="C346" s="188" t="s">
        <v>598</v>
      </c>
      <c r="D346" s="188" t="s">
        <v>126</v>
      </c>
      <c r="E346" s="189" t="s">
        <v>599</v>
      </c>
      <c r="F346" s="190" t="s">
        <v>600</v>
      </c>
      <c r="G346" s="191" t="s">
        <v>161</v>
      </c>
      <c r="H346" s="192">
        <v>2</v>
      </c>
      <c r="I346" s="193"/>
      <c r="J346" s="194">
        <f t="shared" si="0"/>
        <v>0</v>
      </c>
      <c r="K346" s="195"/>
      <c r="L346" s="196"/>
      <c r="M346" s="197" t="s">
        <v>1</v>
      </c>
      <c r="N346" s="198" t="s">
        <v>40</v>
      </c>
      <c r="O346" s="71"/>
      <c r="P346" s="199">
        <f t="shared" si="1"/>
        <v>0</v>
      </c>
      <c r="Q346" s="199">
        <v>3.0000000000000001E-3</v>
      </c>
      <c r="R346" s="199">
        <f t="shared" si="2"/>
        <v>6.0000000000000001E-3</v>
      </c>
      <c r="S346" s="199">
        <v>0</v>
      </c>
      <c r="T346" s="200">
        <f t="shared" si="3"/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1" t="s">
        <v>129</v>
      </c>
      <c r="AT346" s="201" t="s">
        <v>126</v>
      </c>
      <c r="AU346" s="201" t="s">
        <v>85</v>
      </c>
      <c r="AY346" s="17" t="s">
        <v>124</v>
      </c>
      <c r="BE346" s="202">
        <f t="shared" si="4"/>
        <v>0</v>
      </c>
      <c r="BF346" s="202">
        <f t="shared" si="5"/>
        <v>0</v>
      </c>
      <c r="BG346" s="202">
        <f t="shared" si="6"/>
        <v>0</v>
      </c>
      <c r="BH346" s="202">
        <f t="shared" si="7"/>
        <v>0</v>
      </c>
      <c r="BI346" s="202">
        <f t="shared" si="8"/>
        <v>0</v>
      </c>
      <c r="BJ346" s="17" t="s">
        <v>83</v>
      </c>
      <c r="BK346" s="202">
        <f t="shared" si="9"/>
        <v>0</v>
      </c>
      <c r="BL346" s="17" t="s">
        <v>130</v>
      </c>
      <c r="BM346" s="201" t="s">
        <v>601</v>
      </c>
    </row>
    <row r="347" spans="1:65" s="2" customFormat="1" ht="14.45" customHeight="1">
      <c r="A347" s="34"/>
      <c r="B347" s="35"/>
      <c r="C347" s="188" t="s">
        <v>255</v>
      </c>
      <c r="D347" s="188" t="s">
        <v>126</v>
      </c>
      <c r="E347" s="189" t="s">
        <v>602</v>
      </c>
      <c r="F347" s="190" t="s">
        <v>603</v>
      </c>
      <c r="G347" s="191" t="s">
        <v>161</v>
      </c>
      <c r="H347" s="192">
        <v>2</v>
      </c>
      <c r="I347" s="193"/>
      <c r="J347" s="194">
        <f t="shared" si="0"/>
        <v>0</v>
      </c>
      <c r="K347" s="195"/>
      <c r="L347" s="196"/>
      <c r="M347" s="197" t="s">
        <v>1</v>
      </c>
      <c r="N347" s="198" t="s">
        <v>40</v>
      </c>
      <c r="O347" s="71"/>
      <c r="P347" s="199">
        <f t="shared" si="1"/>
        <v>0</v>
      </c>
      <c r="Q347" s="199">
        <v>1E-4</v>
      </c>
      <c r="R347" s="199">
        <f t="shared" si="2"/>
        <v>2.0000000000000001E-4</v>
      </c>
      <c r="S347" s="199">
        <v>0</v>
      </c>
      <c r="T347" s="200">
        <f t="shared" si="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1" t="s">
        <v>129</v>
      </c>
      <c r="AT347" s="201" t="s">
        <v>126</v>
      </c>
      <c r="AU347" s="201" t="s">
        <v>85</v>
      </c>
      <c r="AY347" s="17" t="s">
        <v>124</v>
      </c>
      <c r="BE347" s="202">
        <f t="shared" si="4"/>
        <v>0</v>
      </c>
      <c r="BF347" s="202">
        <f t="shared" si="5"/>
        <v>0</v>
      </c>
      <c r="BG347" s="202">
        <f t="shared" si="6"/>
        <v>0</v>
      </c>
      <c r="BH347" s="202">
        <f t="shared" si="7"/>
        <v>0</v>
      </c>
      <c r="BI347" s="202">
        <f t="shared" si="8"/>
        <v>0</v>
      </c>
      <c r="BJ347" s="17" t="s">
        <v>83</v>
      </c>
      <c r="BK347" s="202">
        <f t="shared" si="9"/>
        <v>0</v>
      </c>
      <c r="BL347" s="17" t="s">
        <v>130</v>
      </c>
      <c r="BM347" s="201" t="s">
        <v>604</v>
      </c>
    </row>
    <row r="348" spans="1:65" s="2" customFormat="1" ht="24.2" customHeight="1">
      <c r="A348" s="34"/>
      <c r="B348" s="35"/>
      <c r="C348" s="236" t="s">
        <v>605</v>
      </c>
      <c r="D348" s="236" t="s">
        <v>206</v>
      </c>
      <c r="E348" s="237" t="s">
        <v>606</v>
      </c>
      <c r="F348" s="238" t="s">
        <v>607</v>
      </c>
      <c r="G348" s="239" t="s">
        <v>96</v>
      </c>
      <c r="H348" s="240">
        <v>86</v>
      </c>
      <c r="I348" s="241"/>
      <c r="J348" s="242">
        <f t="shared" si="0"/>
        <v>0</v>
      </c>
      <c r="K348" s="243"/>
      <c r="L348" s="39"/>
      <c r="M348" s="244" t="s">
        <v>1</v>
      </c>
      <c r="N348" s="245" t="s">
        <v>40</v>
      </c>
      <c r="O348" s="71"/>
      <c r="P348" s="199">
        <f t="shared" si="1"/>
        <v>0</v>
      </c>
      <c r="Q348" s="199">
        <v>2.0000000000000001E-4</v>
      </c>
      <c r="R348" s="199">
        <f t="shared" si="2"/>
        <v>1.72E-2</v>
      </c>
      <c r="S348" s="199">
        <v>0</v>
      </c>
      <c r="T348" s="200">
        <f t="shared" si="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1" t="s">
        <v>130</v>
      </c>
      <c r="AT348" s="201" t="s">
        <v>206</v>
      </c>
      <c r="AU348" s="201" t="s">
        <v>85</v>
      </c>
      <c r="AY348" s="17" t="s">
        <v>124</v>
      </c>
      <c r="BE348" s="202">
        <f t="shared" si="4"/>
        <v>0</v>
      </c>
      <c r="BF348" s="202">
        <f t="shared" si="5"/>
        <v>0</v>
      </c>
      <c r="BG348" s="202">
        <f t="shared" si="6"/>
        <v>0</v>
      </c>
      <c r="BH348" s="202">
        <f t="shared" si="7"/>
        <v>0</v>
      </c>
      <c r="BI348" s="202">
        <f t="shared" si="8"/>
        <v>0</v>
      </c>
      <c r="BJ348" s="17" t="s">
        <v>83</v>
      </c>
      <c r="BK348" s="202">
        <f t="shared" si="9"/>
        <v>0</v>
      </c>
      <c r="BL348" s="17" t="s">
        <v>130</v>
      </c>
      <c r="BM348" s="201" t="s">
        <v>608</v>
      </c>
    </row>
    <row r="349" spans="1:65" s="13" customFormat="1">
      <c r="B349" s="203"/>
      <c r="C349" s="204"/>
      <c r="D349" s="205" t="s">
        <v>163</v>
      </c>
      <c r="E349" s="206" t="s">
        <v>1</v>
      </c>
      <c r="F349" s="207" t="s">
        <v>342</v>
      </c>
      <c r="G349" s="204"/>
      <c r="H349" s="256" t="s">
        <v>1</v>
      </c>
      <c r="I349" s="204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163</v>
      </c>
      <c r="AU349" s="213" t="s">
        <v>85</v>
      </c>
      <c r="AV349" s="13" t="s">
        <v>83</v>
      </c>
      <c r="AW349" s="13" t="s">
        <v>32</v>
      </c>
      <c r="AX349" s="13" t="s">
        <v>75</v>
      </c>
      <c r="AY349" s="213" t="s">
        <v>124</v>
      </c>
    </row>
    <row r="350" spans="1:65" s="14" customFormat="1">
      <c r="B350" s="214"/>
      <c r="C350" s="215"/>
      <c r="D350" s="205" t="s">
        <v>163</v>
      </c>
      <c r="E350" s="216" t="s">
        <v>1</v>
      </c>
      <c r="F350" s="217" t="s">
        <v>609</v>
      </c>
      <c r="G350" s="215"/>
      <c r="H350" s="257">
        <v>99.5</v>
      </c>
      <c r="I350" s="215"/>
      <c r="J350" s="215"/>
      <c r="K350" s="215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163</v>
      </c>
      <c r="AU350" s="224" t="s">
        <v>85</v>
      </c>
      <c r="AV350" s="14" t="s">
        <v>85</v>
      </c>
      <c r="AW350" s="14" t="s">
        <v>32</v>
      </c>
      <c r="AX350" s="14" t="s">
        <v>83</v>
      </c>
      <c r="AY350" s="224" t="s">
        <v>124</v>
      </c>
    </row>
    <row r="351" spans="1:65" s="13" customFormat="1">
      <c r="B351" s="203"/>
      <c r="C351" s="204"/>
      <c r="D351" s="205" t="s">
        <v>163</v>
      </c>
      <c r="E351" s="206" t="s">
        <v>1</v>
      </c>
      <c r="F351" s="207" t="s">
        <v>865</v>
      </c>
      <c r="G351" s="204"/>
      <c r="H351" s="256" t="s">
        <v>1</v>
      </c>
      <c r="I351" s="204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163</v>
      </c>
      <c r="AU351" s="213" t="s">
        <v>85</v>
      </c>
      <c r="AV351" s="13" t="s">
        <v>83</v>
      </c>
      <c r="AW351" s="13" t="s">
        <v>32</v>
      </c>
      <c r="AX351" s="13" t="s">
        <v>75</v>
      </c>
      <c r="AY351" s="213" t="s">
        <v>124</v>
      </c>
    </row>
    <row r="352" spans="1:65" s="14" customFormat="1">
      <c r="B352" s="214"/>
      <c r="C352" s="215"/>
      <c r="D352" s="205" t="s">
        <v>163</v>
      </c>
      <c r="E352" s="216" t="s">
        <v>1</v>
      </c>
      <c r="F352" s="258" t="s">
        <v>882</v>
      </c>
      <c r="G352" s="215"/>
      <c r="H352" s="257">
        <v>-13.5</v>
      </c>
      <c r="I352" s="215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163</v>
      </c>
      <c r="AU352" s="224" t="s">
        <v>85</v>
      </c>
      <c r="AV352" s="14" t="s">
        <v>85</v>
      </c>
      <c r="AW352" s="14" t="s">
        <v>32</v>
      </c>
      <c r="AX352" s="14" t="s">
        <v>75</v>
      </c>
      <c r="AY352" s="224" t="s">
        <v>124</v>
      </c>
    </row>
    <row r="353" spans="1:65" s="15" customFormat="1">
      <c r="B353" s="225"/>
      <c r="C353" s="226"/>
      <c r="D353" s="205" t="s">
        <v>163</v>
      </c>
      <c r="E353" s="227" t="s">
        <v>1</v>
      </c>
      <c r="F353" s="228" t="s">
        <v>166</v>
      </c>
      <c r="G353" s="226"/>
      <c r="H353" s="259">
        <v>86</v>
      </c>
      <c r="I353" s="226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AT353" s="235" t="s">
        <v>163</v>
      </c>
      <c r="AU353" s="235" t="s">
        <v>85</v>
      </c>
      <c r="AV353" s="15" t="s">
        <v>130</v>
      </c>
      <c r="AW353" s="15" t="s">
        <v>32</v>
      </c>
      <c r="AX353" s="15" t="s">
        <v>83</v>
      </c>
      <c r="AY353" s="235" t="s">
        <v>124</v>
      </c>
    </row>
    <row r="354" spans="1:65" s="2" customFormat="1" ht="24.2" customHeight="1">
      <c r="A354" s="34"/>
      <c r="B354" s="35"/>
      <c r="C354" s="236" t="s">
        <v>610</v>
      </c>
      <c r="D354" s="236" t="s">
        <v>206</v>
      </c>
      <c r="E354" s="237" t="s">
        <v>611</v>
      </c>
      <c r="F354" s="238" t="s">
        <v>612</v>
      </c>
      <c r="G354" s="239" t="s">
        <v>223</v>
      </c>
      <c r="H354" s="240">
        <v>2</v>
      </c>
      <c r="I354" s="241"/>
      <c r="J354" s="242">
        <f>ROUND(I354*H354,2)</f>
        <v>0</v>
      </c>
      <c r="K354" s="243"/>
      <c r="L354" s="39"/>
      <c r="M354" s="244" t="s">
        <v>1</v>
      </c>
      <c r="N354" s="245" t="s">
        <v>40</v>
      </c>
      <c r="O354" s="71"/>
      <c r="P354" s="199">
        <f>O354*H354</f>
        <v>0</v>
      </c>
      <c r="Q354" s="199">
        <v>1.6000000000000001E-3</v>
      </c>
      <c r="R354" s="199">
        <f>Q354*H354</f>
        <v>3.2000000000000002E-3</v>
      </c>
      <c r="S354" s="199">
        <v>0</v>
      </c>
      <c r="T354" s="200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1" t="s">
        <v>130</v>
      </c>
      <c r="AT354" s="201" t="s">
        <v>206</v>
      </c>
      <c r="AU354" s="201" t="s">
        <v>85</v>
      </c>
      <c r="AY354" s="17" t="s">
        <v>124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7" t="s">
        <v>83</v>
      </c>
      <c r="BK354" s="202">
        <f>ROUND(I354*H354,2)</f>
        <v>0</v>
      </c>
      <c r="BL354" s="17" t="s">
        <v>130</v>
      </c>
      <c r="BM354" s="201" t="s">
        <v>613</v>
      </c>
    </row>
    <row r="355" spans="1:65" s="13" customFormat="1">
      <c r="B355" s="203"/>
      <c r="C355" s="204"/>
      <c r="D355" s="205" t="s">
        <v>163</v>
      </c>
      <c r="E355" s="206" t="s">
        <v>1</v>
      </c>
      <c r="F355" s="207" t="s">
        <v>342</v>
      </c>
      <c r="G355" s="204"/>
      <c r="H355" s="206" t="s">
        <v>1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163</v>
      </c>
      <c r="AU355" s="213" t="s">
        <v>85</v>
      </c>
      <c r="AV355" s="13" t="s">
        <v>83</v>
      </c>
      <c r="AW355" s="13" t="s">
        <v>32</v>
      </c>
      <c r="AX355" s="13" t="s">
        <v>75</v>
      </c>
      <c r="AY355" s="213" t="s">
        <v>124</v>
      </c>
    </row>
    <row r="356" spans="1:65" s="14" customFormat="1">
      <c r="B356" s="214"/>
      <c r="C356" s="215"/>
      <c r="D356" s="205" t="s">
        <v>163</v>
      </c>
      <c r="E356" s="216" t="s">
        <v>1</v>
      </c>
      <c r="F356" s="217" t="s">
        <v>85</v>
      </c>
      <c r="G356" s="215"/>
      <c r="H356" s="218">
        <v>2</v>
      </c>
      <c r="I356" s="219"/>
      <c r="J356" s="215"/>
      <c r="K356" s="215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163</v>
      </c>
      <c r="AU356" s="224" t="s">
        <v>85</v>
      </c>
      <c r="AV356" s="14" t="s">
        <v>85</v>
      </c>
      <c r="AW356" s="14" t="s">
        <v>32</v>
      </c>
      <c r="AX356" s="14" t="s">
        <v>83</v>
      </c>
      <c r="AY356" s="224" t="s">
        <v>124</v>
      </c>
    </row>
    <row r="357" spans="1:65" s="2" customFormat="1" ht="14.45" customHeight="1">
      <c r="A357" s="34"/>
      <c r="B357" s="35"/>
      <c r="C357" s="236" t="s">
        <v>224</v>
      </c>
      <c r="D357" s="236" t="s">
        <v>206</v>
      </c>
      <c r="E357" s="237" t="s">
        <v>614</v>
      </c>
      <c r="F357" s="238" t="s">
        <v>615</v>
      </c>
      <c r="G357" s="239" t="s">
        <v>96</v>
      </c>
      <c r="H357" s="240">
        <v>86</v>
      </c>
      <c r="I357" s="241"/>
      <c r="J357" s="242">
        <f>ROUND(I357*H357,2)</f>
        <v>0</v>
      </c>
      <c r="K357" s="243"/>
      <c r="L357" s="39"/>
      <c r="M357" s="244" t="s">
        <v>1</v>
      </c>
      <c r="N357" s="245" t="s">
        <v>40</v>
      </c>
      <c r="O357" s="71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01" t="s">
        <v>130</v>
      </c>
      <c r="AT357" s="201" t="s">
        <v>206</v>
      </c>
      <c r="AU357" s="201" t="s">
        <v>85</v>
      </c>
      <c r="AY357" s="17" t="s">
        <v>124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7" t="s">
        <v>83</v>
      </c>
      <c r="BK357" s="202">
        <f>ROUND(I357*H357,2)</f>
        <v>0</v>
      </c>
      <c r="BL357" s="17" t="s">
        <v>130</v>
      </c>
      <c r="BM357" s="201" t="s">
        <v>616</v>
      </c>
    </row>
    <row r="358" spans="1:65" s="2" customFormat="1" ht="14.45" customHeight="1">
      <c r="A358" s="34"/>
      <c r="B358" s="35"/>
      <c r="C358" s="236" t="s">
        <v>617</v>
      </c>
      <c r="D358" s="236" t="s">
        <v>206</v>
      </c>
      <c r="E358" s="237" t="s">
        <v>618</v>
      </c>
      <c r="F358" s="238" t="s">
        <v>619</v>
      </c>
      <c r="G358" s="239" t="s">
        <v>223</v>
      </c>
      <c r="H358" s="240">
        <v>2</v>
      </c>
      <c r="I358" s="241"/>
      <c r="J358" s="242">
        <f>ROUND(I358*H358,2)</f>
        <v>0</v>
      </c>
      <c r="K358" s="243"/>
      <c r="L358" s="39"/>
      <c r="M358" s="244" t="s">
        <v>1</v>
      </c>
      <c r="N358" s="245" t="s">
        <v>40</v>
      </c>
      <c r="O358" s="71"/>
      <c r="P358" s="199">
        <f>O358*H358</f>
        <v>0</v>
      </c>
      <c r="Q358" s="199">
        <v>1.0000000000000001E-5</v>
      </c>
      <c r="R358" s="199">
        <f>Q358*H358</f>
        <v>2.0000000000000002E-5</v>
      </c>
      <c r="S358" s="199">
        <v>0</v>
      </c>
      <c r="T358" s="20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1" t="s">
        <v>130</v>
      </c>
      <c r="AT358" s="201" t="s">
        <v>206</v>
      </c>
      <c r="AU358" s="201" t="s">
        <v>85</v>
      </c>
      <c r="AY358" s="17" t="s">
        <v>124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7" t="s">
        <v>83</v>
      </c>
      <c r="BK358" s="202">
        <f>ROUND(I358*H358,2)</f>
        <v>0</v>
      </c>
      <c r="BL358" s="17" t="s">
        <v>130</v>
      </c>
      <c r="BM358" s="201" t="s">
        <v>620</v>
      </c>
    </row>
    <row r="359" spans="1:65" s="2" customFormat="1" ht="24.2" customHeight="1">
      <c r="A359" s="34"/>
      <c r="B359" s="35"/>
      <c r="C359" s="236" t="s">
        <v>621</v>
      </c>
      <c r="D359" s="236" t="s">
        <v>206</v>
      </c>
      <c r="E359" s="237" t="s">
        <v>622</v>
      </c>
      <c r="F359" s="238" t="s">
        <v>623</v>
      </c>
      <c r="G359" s="239" t="s">
        <v>96</v>
      </c>
      <c r="H359" s="240">
        <v>120.22</v>
      </c>
      <c r="I359" s="241"/>
      <c r="J359" s="242">
        <f>ROUND(I359*H359,2)</f>
        <v>0</v>
      </c>
      <c r="K359" s="243"/>
      <c r="L359" s="39"/>
      <c r="M359" s="244" t="s">
        <v>1</v>
      </c>
      <c r="N359" s="245" t="s">
        <v>40</v>
      </c>
      <c r="O359" s="71"/>
      <c r="P359" s="199">
        <f>O359*H359</f>
        <v>0</v>
      </c>
      <c r="Q359" s="199">
        <v>7.1900000000000006E-2</v>
      </c>
      <c r="R359" s="199">
        <f>Q359*H359</f>
        <v>8.6438180000000013</v>
      </c>
      <c r="S359" s="199">
        <v>0</v>
      </c>
      <c r="T359" s="20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1" t="s">
        <v>130</v>
      </c>
      <c r="AT359" s="201" t="s">
        <v>206</v>
      </c>
      <c r="AU359" s="201" t="s">
        <v>85</v>
      </c>
      <c r="AY359" s="17" t="s">
        <v>124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7" t="s">
        <v>83</v>
      </c>
      <c r="BK359" s="202">
        <f>ROUND(I359*H359,2)</f>
        <v>0</v>
      </c>
      <c r="BL359" s="17" t="s">
        <v>130</v>
      </c>
      <c r="BM359" s="201" t="s">
        <v>624</v>
      </c>
    </row>
    <row r="360" spans="1:65" s="13" customFormat="1">
      <c r="B360" s="203"/>
      <c r="C360" s="204"/>
      <c r="D360" s="205" t="s">
        <v>163</v>
      </c>
      <c r="E360" s="206" t="s">
        <v>1</v>
      </c>
      <c r="F360" s="207" t="s">
        <v>625</v>
      </c>
      <c r="G360" s="204"/>
      <c r="H360" s="206" t="s">
        <v>1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163</v>
      </c>
      <c r="AU360" s="213" t="s">
        <v>85</v>
      </c>
      <c r="AV360" s="13" t="s">
        <v>83</v>
      </c>
      <c r="AW360" s="13" t="s">
        <v>32</v>
      </c>
      <c r="AX360" s="13" t="s">
        <v>75</v>
      </c>
      <c r="AY360" s="213" t="s">
        <v>124</v>
      </c>
    </row>
    <row r="361" spans="1:65" s="14" customFormat="1" ht="22.5">
      <c r="B361" s="214"/>
      <c r="C361" s="215"/>
      <c r="D361" s="205" t="s">
        <v>163</v>
      </c>
      <c r="E361" s="216" t="s">
        <v>274</v>
      </c>
      <c r="F361" s="217" t="s">
        <v>626</v>
      </c>
      <c r="G361" s="215"/>
      <c r="H361" s="218">
        <v>120.22</v>
      </c>
      <c r="I361" s="219"/>
      <c r="J361" s="215"/>
      <c r="K361" s="215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163</v>
      </c>
      <c r="AU361" s="224" t="s">
        <v>85</v>
      </c>
      <c r="AV361" s="14" t="s">
        <v>85</v>
      </c>
      <c r="AW361" s="14" t="s">
        <v>32</v>
      </c>
      <c r="AX361" s="14" t="s">
        <v>83</v>
      </c>
      <c r="AY361" s="224" t="s">
        <v>124</v>
      </c>
    </row>
    <row r="362" spans="1:65" s="2" customFormat="1" ht="14.45" customHeight="1">
      <c r="A362" s="34"/>
      <c r="B362" s="35"/>
      <c r="C362" s="188" t="s">
        <v>627</v>
      </c>
      <c r="D362" s="188" t="s">
        <v>126</v>
      </c>
      <c r="E362" s="189" t="s">
        <v>628</v>
      </c>
      <c r="F362" s="190" t="s">
        <v>629</v>
      </c>
      <c r="G362" s="191" t="s">
        <v>375</v>
      </c>
      <c r="H362" s="192">
        <v>4.8090000000000002</v>
      </c>
      <c r="I362" s="193"/>
      <c r="J362" s="194">
        <f>ROUND(I362*H362,2)</f>
        <v>0</v>
      </c>
      <c r="K362" s="195"/>
      <c r="L362" s="196"/>
      <c r="M362" s="197" t="s">
        <v>1</v>
      </c>
      <c r="N362" s="198" t="s">
        <v>40</v>
      </c>
      <c r="O362" s="71"/>
      <c r="P362" s="199">
        <f>O362*H362</f>
        <v>0</v>
      </c>
      <c r="Q362" s="199">
        <v>1</v>
      </c>
      <c r="R362" s="199">
        <f>Q362*H362</f>
        <v>4.8090000000000002</v>
      </c>
      <c r="S362" s="199">
        <v>0</v>
      </c>
      <c r="T362" s="200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1" t="s">
        <v>129</v>
      </c>
      <c r="AT362" s="201" t="s">
        <v>126</v>
      </c>
      <c r="AU362" s="201" t="s">
        <v>85</v>
      </c>
      <c r="AY362" s="17" t="s">
        <v>124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7" t="s">
        <v>83</v>
      </c>
      <c r="BK362" s="202">
        <f>ROUND(I362*H362,2)</f>
        <v>0</v>
      </c>
      <c r="BL362" s="17" t="s">
        <v>130</v>
      </c>
      <c r="BM362" s="201" t="s">
        <v>630</v>
      </c>
    </row>
    <row r="363" spans="1:65" s="14" customFormat="1">
      <c r="B363" s="214"/>
      <c r="C363" s="215"/>
      <c r="D363" s="205" t="s">
        <v>163</v>
      </c>
      <c r="E363" s="216" t="s">
        <v>1</v>
      </c>
      <c r="F363" s="217" t="s">
        <v>631</v>
      </c>
      <c r="G363" s="215"/>
      <c r="H363" s="218">
        <v>4.8090000000000002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163</v>
      </c>
      <c r="AU363" s="224" t="s">
        <v>85</v>
      </c>
      <c r="AV363" s="14" t="s">
        <v>85</v>
      </c>
      <c r="AW363" s="14" t="s">
        <v>32</v>
      </c>
      <c r="AX363" s="14" t="s">
        <v>83</v>
      </c>
      <c r="AY363" s="224" t="s">
        <v>124</v>
      </c>
    </row>
    <row r="364" spans="1:65" s="2" customFormat="1" ht="24.2" customHeight="1">
      <c r="A364" s="34"/>
      <c r="B364" s="35"/>
      <c r="C364" s="236" t="s">
        <v>632</v>
      </c>
      <c r="D364" s="236" t="s">
        <v>206</v>
      </c>
      <c r="E364" s="237" t="s">
        <v>633</v>
      </c>
      <c r="F364" s="238" t="s">
        <v>634</v>
      </c>
      <c r="G364" s="239" t="s">
        <v>96</v>
      </c>
      <c r="H364" s="240">
        <v>134.72</v>
      </c>
      <c r="I364" s="241"/>
      <c r="J364" s="242">
        <f>ROUND(I364*H364,2)</f>
        <v>0</v>
      </c>
      <c r="K364" s="243"/>
      <c r="L364" s="39"/>
      <c r="M364" s="244" t="s">
        <v>1</v>
      </c>
      <c r="N364" s="245" t="s">
        <v>40</v>
      </c>
      <c r="O364" s="71"/>
      <c r="P364" s="199">
        <f>O364*H364</f>
        <v>0</v>
      </c>
      <c r="Q364" s="199">
        <v>0.15540000000000001</v>
      </c>
      <c r="R364" s="199">
        <f>Q364*H364</f>
        <v>20.935488000000003</v>
      </c>
      <c r="S364" s="199">
        <v>0</v>
      </c>
      <c r="T364" s="20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1" t="s">
        <v>130</v>
      </c>
      <c r="AT364" s="201" t="s">
        <v>206</v>
      </c>
      <c r="AU364" s="201" t="s">
        <v>85</v>
      </c>
      <c r="AY364" s="17" t="s">
        <v>124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7" t="s">
        <v>83</v>
      </c>
      <c r="BK364" s="202">
        <f>ROUND(I364*H364,2)</f>
        <v>0</v>
      </c>
      <c r="BL364" s="17" t="s">
        <v>130</v>
      </c>
      <c r="BM364" s="201" t="s">
        <v>635</v>
      </c>
    </row>
    <row r="365" spans="1:65" s="14" customFormat="1">
      <c r="B365" s="214"/>
      <c r="C365" s="215"/>
      <c r="D365" s="205" t="s">
        <v>163</v>
      </c>
      <c r="E365" s="216" t="s">
        <v>1</v>
      </c>
      <c r="F365" s="217" t="s">
        <v>636</v>
      </c>
      <c r="G365" s="215"/>
      <c r="H365" s="218">
        <v>134.72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163</v>
      </c>
      <c r="AU365" s="224" t="s">
        <v>85</v>
      </c>
      <c r="AV365" s="14" t="s">
        <v>85</v>
      </c>
      <c r="AW365" s="14" t="s">
        <v>32</v>
      </c>
      <c r="AX365" s="14" t="s">
        <v>83</v>
      </c>
      <c r="AY365" s="224" t="s">
        <v>124</v>
      </c>
    </row>
    <row r="366" spans="1:65" s="2" customFormat="1" ht="24.2" customHeight="1">
      <c r="A366" s="34"/>
      <c r="B366" s="35"/>
      <c r="C366" s="236" t="s">
        <v>637</v>
      </c>
      <c r="D366" s="236" t="s">
        <v>206</v>
      </c>
      <c r="E366" s="237" t="s">
        <v>638</v>
      </c>
      <c r="F366" s="238" t="s">
        <v>639</v>
      </c>
      <c r="G366" s="239" t="s">
        <v>96</v>
      </c>
      <c r="H366" s="240">
        <v>13.5</v>
      </c>
      <c r="I366" s="241"/>
      <c r="J366" s="242">
        <f>ROUND(I366*H366,2)</f>
        <v>0</v>
      </c>
      <c r="K366" s="243"/>
      <c r="L366" s="39"/>
      <c r="M366" s="244" t="s">
        <v>1</v>
      </c>
      <c r="N366" s="245" t="s">
        <v>40</v>
      </c>
      <c r="O366" s="71"/>
      <c r="P366" s="199">
        <f>O366*H366</f>
        <v>0</v>
      </c>
      <c r="Q366" s="199">
        <v>0.1295</v>
      </c>
      <c r="R366" s="199">
        <f>Q366*H366</f>
        <v>1.7482500000000001</v>
      </c>
      <c r="S366" s="199">
        <v>0</v>
      </c>
      <c r="T366" s="200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1" t="s">
        <v>130</v>
      </c>
      <c r="AT366" s="201" t="s">
        <v>206</v>
      </c>
      <c r="AU366" s="201" t="s">
        <v>85</v>
      </c>
      <c r="AY366" s="17" t="s">
        <v>124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7" t="s">
        <v>83</v>
      </c>
      <c r="BK366" s="202">
        <f>ROUND(I366*H366,2)</f>
        <v>0</v>
      </c>
      <c r="BL366" s="17" t="s">
        <v>130</v>
      </c>
      <c r="BM366" s="201" t="s">
        <v>640</v>
      </c>
    </row>
    <row r="367" spans="1:65" s="14" customFormat="1">
      <c r="B367" s="214"/>
      <c r="C367" s="215"/>
      <c r="D367" s="205" t="s">
        <v>163</v>
      </c>
      <c r="E367" s="216" t="s">
        <v>1</v>
      </c>
      <c r="F367" s="217" t="s">
        <v>231</v>
      </c>
      <c r="G367" s="215"/>
      <c r="H367" s="218">
        <v>13.5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163</v>
      </c>
      <c r="AU367" s="224" t="s">
        <v>85</v>
      </c>
      <c r="AV367" s="14" t="s">
        <v>85</v>
      </c>
      <c r="AW367" s="14" t="s">
        <v>32</v>
      </c>
      <c r="AX367" s="14" t="s">
        <v>83</v>
      </c>
      <c r="AY367" s="224" t="s">
        <v>124</v>
      </c>
    </row>
    <row r="368" spans="1:65" s="2" customFormat="1" ht="24.2" customHeight="1">
      <c r="A368" s="34"/>
      <c r="B368" s="35"/>
      <c r="C368" s="188" t="s">
        <v>641</v>
      </c>
      <c r="D368" s="188" t="s">
        <v>126</v>
      </c>
      <c r="E368" s="189" t="s">
        <v>642</v>
      </c>
      <c r="F368" s="190" t="s">
        <v>643</v>
      </c>
      <c r="G368" s="191" t="s">
        <v>96</v>
      </c>
      <c r="H368" s="192">
        <v>2.1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40</v>
      </c>
      <c r="O368" s="71"/>
      <c r="P368" s="199">
        <f>O368*H368</f>
        <v>0</v>
      </c>
      <c r="Q368" s="199">
        <v>6.4000000000000001E-2</v>
      </c>
      <c r="R368" s="199">
        <f>Q368*H368</f>
        <v>0.13440000000000002</v>
      </c>
      <c r="S368" s="199">
        <v>0</v>
      </c>
      <c r="T368" s="200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01" t="s">
        <v>129</v>
      </c>
      <c r="AT368" s="201" t="s">
        <v>126</v>
      </c>
      <c r="AU368" s="201" t="s">
        <v>85</v>
      </c>
      <c r="AY368" s="17" t="s">
        <v>124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7" t="s">
        <v>83</v>
      </c>
      <c r="BK368" s="202">
        <f>ROUND(I368*H368,2)</f>
        <v>0</v>
      </c>
      <c r="BL368" s="17" t="s">
        <v>130</v>
      </c>
      <c r="BM368" s="201" t="s">
        <v>644</v>
      </c>
    </row>
    <row r="369" spans="1:65" s="13" customFormat="1">
      <c r="B369" s="203"/>
      <c r="C369" s="204"/>
      <c r="D369" s="205" t="s">
        <v>163</v>
      </c>
      <c r="E369" s="206" t="s">
        <v>1</v>
      </c>
      <c r="F369" s="207" t="s">
        <v>393</v>
      </c>
      <c r="G369" s="204"/>
      <c r="H369" s="206" t="s">
        <v>1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163</v>
      </c>
      <c r="AU369" s="213" t="s">
        <v>85</v>
      </c>
      <c r="AV369" s="13" t="s">
        <v>83</v>
      </c>
      <c r="AW369" s="13" t="s">
        <v>32</v>
      </c>
      <c r="AX369" s="13" t="s">
        <v>75</v>
      </c>
      <c r="AY369" s="213" t="s">
        <v>124</v>
      </c>
    </row>
    <row r="370" spans="1:65" s="13" customFormat="1">
      <c r="B370" s="203"/>
      <c r="C370" s="204"/>
      <c r="D370" s="205" t="s">
        <v>163</v>
      </c>
      <c r="E370" s="206" t="s">
        <v>1</v>
      </c>
      <c r="F370" s="207" t="s">
        <v>565</v>
      </c>
      <c r="G370" s="204"/>
      <c r="H370" s="206" t="s">
        <v>1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163</v>
      </c>
      <c r="AU370" s="213" t="s">
        <v>85</v>
      </c>
      <c r="AV370" s="13" t="s">
        <v>83</v>
      </c>
      <c r="AW370" s="13" t="s">
        <v>32</v>
      </c>
      <c r="AX370" s="13" t="s">
        <v>75</v>
      </c>
      <c r="AY370" s="213" t="s">
        <v>124</v>
      </c>
    </row>
    <row r="371" spans="1:65" s="14" customFormat="1">
      <c r="B371" s="214"/>
      <c r="C371" s="215"/>
      <c r="D371" s="205" t="s">
        <v>163</v>
      </c>
      <c r="E371" s="216" t="s">
        <v>233</v>
      </c>
      <c r="F371" s="217" t="s">
        <v>85</v>
      </c>
      <c r="G371" s="215"/>
      <c r="H371" s="218">
        <v>2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163</v>
      </c>
      <c r="AU371" s="224" t="s">
        <v>85</v>
      </c>
      <c r="AV371" s="14" t="s">
        <v>85</v>
      </c>
      <c r="AW371" s="14" t="s">
        <v>32</v>
      </c>
      <c r="AX371" s="14" t="s">
        <v>83</v>
      </c>
      <c r="AY371" s="224" t="s">
        <v>124</v>
      </c>
    </row>
    <row r="372" spans="1:65" s="14" customFormat="1">
      <c r="B372" s="214"/>
      <c r="C372" s="215"/>
      <c r="D372" s="205" t="s">
        <v>163</v>
      </c>
      <c r="E372" s="215"/>
      <c r="F372" s="217" t="s">
        <v>645</v>
      </c>
      <c r="G372" s="215"/>
      <c r="H372" s="218">
        <v>2.1</v>
      </c>
      <c r="I372" s="219"/>
      <c r="J372" s="215"/>
      <c r="K372" s="215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163</v>
      </c>
      <c r="AU372" s="224" t="s">
        <v>85</v>
      </c>
      <c r="AV372" s="14" t="s">
        <v>85</v>
      </c>
      <c r="AW372" s="14" t="s">
        <v>4</v>
      </c>
      <c r="AX372" s="14" t="s">
        <v>83</v>
      </c>
      <c r="AY372" s="224" t="s">
        <v>124</v>
      </c>
    </row>
    <row r="373" spans="1:65" s="2" customFormat="1" ht="14.45" customHeight="1">
      <c r="A373" s="34"/>
      <c r="B373" s="35"/>
      <c r="C373" s="188" t="s">
        <v>646</v>
      </c>
      <c r="D373" s="188" t="s">
        <v>126</v>
      </c>
      <c r="E373" s="189" t="s">
        <v>647</v>
      </c>
      <c r="F373" s="190" t="s">
        <v>648</v>
      </c>
      <c r="G373" s="191" t="s">
        <v>96</v>
      </c>
      <c r="H373" s="192">
        <v>126.23099999999999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40</v>
      </c>
      <c r="O373" s="71"/>
      <c r="P373" s="199">
        <f>O373*H373</f>
        <v>0</v>
      </c>
      <c r="Q373" s="199">
        <v>0.10199999999999999</v>
      </c>
      <c r="R373" s="199">
        <f>Q373*H373</f>
        <v>12.875561999999999</v>
      </c>
      <c r="S373" s="199">
        <v>0</v>
      </c>
      <c r="T373" s="200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1" t="s">
        <v>129</v>
      </c>
      <c r="AT373" s="201" t="s">
        <v>126</v>
      </c>
      <c r="AU373" s="201" t="s">
        <v>85</v>
      </c>
      <c r="AY373" s="17" t="s">
        <v>124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7" t="s">
        <v>83</v>
      </c>
      <c r="BK373" s="202">
        <f>ROUND(I373*H373,2)</f>
        <v>0</v>
      </c>
      <c r="BL373" s="17" t="s">
        <v>130</v>
      </c>
      <c r="BM373" s="201" t="s">
        <v>649</v>
      </c>
    </row>
    <row r="374" spans="1:65" s="13" customFormat="1">
      <c r="B374" s="203"/>
      <c r="C374" s="204"/>
      <c r="D374" s="205" t="s">
        <v>163</v>
      </c>
      <c r="E374" s="206" t="s">
        <v>1</v>
      </c>
      <c r="F374" s="207" t="s">
        <v>393</v>
      </c>
      <c r="G374" s="204"/>
      <c r="H374" s="206" t="s">
        <v>1</v>
      </c>
      <c r="I374" s="208"/>
      <c r="J374" s="204"/>
      <c r="K374" s="204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163</v>
      </c>
      <c r="AU374" s="213" t="s">
        <v>85</v>
      </c>
      <c r="AV374" s="13" t="s">
        <v>83</v>
      </c>
      <c r="AW374" s="13" t="s">
        <v>32</v>
      </c>
      <c r="AX374" s="13" t="s">
        <v>75</v>
      </c>
      <c r="AY374" s="213" t="s">
        <v>124</v>
      </c>
    </row>
    <row r="375" spans="1:65" s="13" customFormat="1">
      <c r="B375" s="203"/>
      <c r="C375" s="204"/>
      <c r="D375" s="205" t="s">
        <v>163</v>
      </c>
      <c r="E375" s="206" t="s">
        <v>1</v>
      </c>
      <c r="F375" s="207" t="s">
        <v>565</v>
      </c>
      <c r="G375" s="204"/>
      <c r="H375" s="206" t="s">
        <v>1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163</v>
      </c>
      <c r="AU375" s="213" t="s">
        <v>85</v>
      </c>
      <c r="AV375" s="13" t="s">
        <v>83</v>
      </c>
      <c r="AW375" s="13" t="s">
        <v>32</v>
      </c>
      <c r="AX375" s="13" t="s">
        <v>75</v>
      </c>
      <c r="AY375" s="213" t="s">
        <v>124</v>
      </c>
    </row>
    <row r="376" spans="1:65" s="14" customFormat="1" ht="22.5">
      <c r="B376" s="214"/>
      <c r="C376" s="215"/>
      <c r="D376" s="205" t="s">
        <v>163</v>
      </c>
      <c r="E376" s="216" t="s">
        <v>258</v>
      </c>
      <c r="F376" s="217" t="s">
        <v>626</v>
      </c>
      <c r="G376" s="215"/>
      <c r="H376" s="218">
        <v>120.22</v>
      </c>
      <c r="I376" s="219"/>
      <c r="J376" s="215"/>
      <c r="K376" s="215"/>
      <c r="L376" s="220"/>
      <c r="M376" s="221"/>
      <c r="N376" s="222"/>
      <c r="O376" s="222"/>
      <c r="P376" s="222"/>
      <c r="Q376" s="222"/>
      <c r="R376" s="222"/>
      <c r="S376" s="222"/>
      <c r="T376" s="223"/>
      <c r="AT376" s="224" t="s">
        <v>163</v>
      </c>
      <c r="AU376" s="224" t="s">
        <v>85</v>
      </c>
      <c r="AV376" s="14" t="s">
        <v>85</v>
      </c>
      <c r="AW376" s="14" t="s">
        <v>32</v>
      </c>
      <c r="AX376" s="14" t="s">
        <v>83</v>
      </c>
      <c r="AY376" s="224" t="s">
        <v>124</v>
      </c>
    </row>
    <row r="377" spans="1:65" s="14" customFormat="1">
      <c r="B377" s="214"/>
      <c r="C377" s="215"/>
      <c r="D377" s="205" t="s">
        <v>163</v>
      </c>
      <c r="E377" s="215"/>
      <c r="F377" s="217" t="s">
        <v>650</v>
      </c>
      <c r="G377" s="215"/>
      <c r="H377" s="218">
        <v>126.23099999999999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163</v>
      </c>
      <c r="AU377" s="224" t="s">
        <v>85</v>
      </c>
      <c r="AV377" s="14" t="s">
        <v>85</v>
      </c>
      <c r="AW377" s="14" t="s">
        <v>4</v>
      </c>
      <c r="AX377" s="14" t="s">
        <v>83</v>
      </c>
      <c r="AY377" s="224" t="s">
        <v>124</v>
      </c>
    </row>
    <row r="378" spans="1:65" s="2" customFormat="1" ht="14.45" customHeight="1">
      <c r="A378" s="34"/>
      <c r="B378" s="35"/>
      <c r="C378" s="188" t="s">
        <v>651</v>
      </c>
      <c r="D378" s="188" t="s">
        <v>126</v>
      </c>
      <c r="E378" s="189" t="s">
        <v>652</v>
      </c>
      <c r="F378" s="190" t="s">
        <v>653</v>
      </c>
      <c r="G378" s="191" t="s">
        <v>96</v>
      </c>
      <c r="H378" s="192">
        <v>14.175000000000001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40</v>
      </c>
      <c r="O378" s="71"/>
      <c r="P378" s="199">
        <f>O378*H378</f>
        <v>0</v>
      </c>
      <c r="Q378" s="199">
        <v>5.8000000000000003E-2</v>
      </c>
      <c r="R378" s="199">
        <f>Q378*H378</f>
        <v>0.82215000000000005</v>
      </c>
      <c r="S378" s="199">
        <v>0</v>
      </c>
      <c r="T378" s="20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1" t="s">
        <v>129</v>
      </c>
      <c r="AT378" s="201" t="s">
        <v>126</v>
      </c>
      <c r="AU378" s="201" t="s">
        <v>85</v>
      </c>
      <c r="AY378" s="17" t="s">
        <v>124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7" t="s">
        <v>83</v>
      </c>
      <c r="BK378" s="202">
        <f>ROUND(I378*H378,2)</f>
        <v>0</v>
      </c>
      <c r="BL378" s="17" t="s">
        <v>130</v>
      </c>
      <c r="BM378" s="201" t="s">
        <v>654</v>
      </c>
    </row>
    <row r="379" spans="1:65" s="13" customFormat="1">
      <c r="B379" s="203"/>
      <c r="C379" s="204"/>
      <c r="D379" s="205" t="s">
        <v>163</v>
      </c>
      <c r="E379" s="206" t="s">
        <v>1</v>
      </c>
      <c r="F379" s="207" t="s">
        <v>393</v>
      </c>
      <c r="G379" s="204"/>
      <c r="H379" s="206" t="s">
        <v>1</v>
      </c>
      <c r="I379" s="208"/>
      <c r="J379" s="204"/>
      <c r="K379" s="204"/>
      <c r="L379" s="209"/>
      <c r="M379" s="210"/>
      <c r="N379" s="211"/>
      <c r="O379" s="211"/>
      <c r="P379" s="211"/>
      <c r="Q379" s="211"/>
      <c r="R379" s="211"/>
      <c r="S379" s="211"/>
      <c r="T379" s="212"/>
      <c r="AT379" s="213" t="s">
        <v>163</v>
      </c>
      <c r="AU379" s="213" t="s">
        <v>85</v>
      </c>
      <c r="AV379" s="13" t="s">
        <v>83</v>
      </c>
      <c r="AW379" s="13" t="s">
        <v>32</v>
      </c>
      <c r="AX379" s="13" t="s">
        <v>75</v>
      </c>
      <c r="AY379" s="213" t="s">
        <v>124</v>
      </c>
    </row>
    <row r="380" spans="1:65" s="13" customFormat="1">
      <c r="B380" s="203"/>
      <c r="C380" s="204"/>
      <c r="D380" s="205" t="s">
        <v>163</v>
      </c>
      <c r="E380" s="206" t="s">
        <v>1</v>
      </c>
      <c r="F380" s="207" t="s">
        <v>565</v>
      </c>
      <c r="G380" s="204"/>
      <c r="H380" s="206" t="s">
        <v>1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163</v>
      </c>
      <c r="AU380" s="213" t="s">
        <v>85</v>
      </c>
      <c r="AV380" s="13" t="s">
        <v>83</v>
      </c>
      <c r="AW380" s="13" t="s">
        <v>32</v>
      </c>
      <c r="AX380" s="13" t="s">
        <v>75</v>
      </c>
      <c r="AY380" s="213" t="s">
        <v>124</v>
      </c>
    </row>
    <row r="381" spans="1:65" s="14" customFormat="1">
      <c r="B381" s="214"/>
      <c r="C381" s="215"/>
      <c r="D381" s="205" t="s">
        <v>163</v>
      </c>
      <c r="E381" s="216" t="s">
        <v>1</v>
      </c>
      <c r="F381" s="217" t="s">
        <v>655</v>
      </c>
      <c r="G381" s="215"/>
      <c r="H381" s="218">
        <v>13.5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163</v>
      </c>
      <c r="AU381" s="224" t="s">
        <v>85</v>
      </c>
      <c r="AV381" s="14" t="s">
        <v>85</v>
      </c>
      <c r="AW381" s="14" t="s">
        <v>32</v>
      </c>
      <c r="AX381" s="14" t="s">
        <v>75</v>
      </c>
      <c r="AY381" s="224" t="s">
        <v>124</v>
      </c>
    </row>
    <row r="382" spans="1:65" s="15" customFormat="1">
      <c r="B382" s="225"/>
      <c r="C382" s="226"/>
      <c r="D382" s="205" t="s">
        <v>163</v>
      </c>
      <c r="E382" s="227" t="s">
        <v>231</v>
      </c>
      <c r="F382" s="228" t="s">
        <v>166</v>
      </c>
      <c r="G382" s="226"/>
      <c r="H382" s="229">
        <v>13.5</v>
      </c>
      <c r="I382" s="230"/>
      <c r="J382" s="226"/>
      <c r="K382" s="226"/>
      <c r="L382" s="231"/>
      <c r="M382" s="232"/>
      <c r="N382" s="233"/>
      <c r="O382" s="233"/>
      <c r="P382" s="233"/>
      <c r="Q382" s="233"/>
      <c r="R382" s="233"/>
      <c r="S382" s="233"/>
      <c r="T382" s="234"/>
      <c r="AT382" s="235" t="s">
        <v>163</v>
      </c>
      <c r="AU382" s="235" t="s">
        <v>85</v>
      </c>
      <c r="AV382" s="15" t="s">
        <v>130</v>
      </c>
      <c r="AW382" s="15" t="s">
        <v>32</v>
      </c>
      <c r="AX382" s="15" t="s">
        <v>83</v>
      </c>
      <c r="AY382" s="235" t="s">
        <v>124</v>
      </c>
    </row>
    <row r="383" spans="1:65" s="14" customFormat="1">
      <c r="B383" s="214"/>
      <c r="C383" s="215"/>
      <c r="D383" s="205" t="s">
        <v>163</v>
      </c>
      <c r="E383" s="215"/>
      <c r="F383" s="217" t="s">
        <v>656</v>
      </c>
      <c r="G383" s="215"/>
      <c r="H383" s="218">
        <v>14.175000000000001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163</v>
      </c>
      <c r="AU383" s="224" t="s">
        <v>85</v>
      </c>
      <c r="AV383" s="14" t="s">
        <v>85</v>
      </c>
      <c r="AW383" s="14" t="s">
        <v>4</v>
      </c>
      <c r="AX383" s="14" t="s">
        <v>83</v>
      </c>
      <c r="AY383" s="224" t="s">
        <v>124</v>
      </c>
    </row>
    <row r="384" spans="1:65" s="2" customFormat="1" ht="14.45" customHeight="1">
      <c r="A384" s="34"/>
      <c r="B384" s="35"/>
      <c r="C384" s="188" t="s">
        <v>657</v>
      </c>
      <c r="D384" s="188" t="s">
        <v>126</v>
      </c>
      <c r="E384" s="189" t="s">
        <v>658</v>
      </c>
      <c r="F384" s="190" t="s">
        <v>659</v>
      </c>
      <c r="G384" s="191" t="s">
        <v>96</v>
      </c>
      <c r="H384" s="192">
        <v>13.125</v>
      </c>
      <c r="I384" s="193"/>
      <c r="J384" s="194">
        <f>ROUND(I384*H384,2)</f>
        <v>0</v>
      </c>
      <c r="K384" s="195"/>
      <c r="L384" s="196"/>
      <c r="M384" s="197" t="s">
        <v>1</v>
      </c>
      <c r="N384" s="198" t="s">
        <v>40</v>
      </c>
      <c r="O384" s="71"/>
      <c r="P384" s="199">
        <f>O384*H384</f>
        <v>0</v>
      </c>
      <c r="Q384" s="199">
        <v>5.5E-2</v>
      </c>
      <c r="R384" s="199">
        <f>Q384*H384</f>
        <v>0.72187500000000004</v>
      </c>
      <c r="S384" s="199">
        <v>0</v>
      </c>
      <c r="T384" s="200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1" t="s">
        <v>129</v>
      </c>
      <c r="AT384" s="201" t="s">
        <v>126</v>
      </c>
      <c r="AU384" s="201" t="s">
        <v>85</v>
      </c>
      <c r="AY384" s="17" t="s">
        <v>124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7" t="s">
        <v>83</v>
      </c>
      <c r="BK384" s="202">
        <f>ROUND(I384*H384,2)</f>
        <v>0</v>
      </c>
      <c r="BL384" s="17" t="s">
        <v>130</v>
      </c>
      <c r="BM384" s="201" t="s">
        <v>660</v>
      </c>
    </row>
    <row r="385" spans="1:65" s="13" customFormat="1">
      <c r="B385" s="203"/>
      <c r="C385" s="204"/>
      <c r="D385" s="205" t="s">
        <v>163</v>
      </c>
      <c r="E385" s="206" t="s">
        <v>1</v>
      </c>
      <c r="F385" s="207" t="s">
        <v>393</v>
      </c>
      <c r="G385" s="204"/>
      <c r="H385" s="206" t="s">
        <v>1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163</v>
      </c>
      <c r="AU385" s="213" t="s">
        <v>85</v>
      </c>
      <c r="AV385" s="13" t="s">
        <v>83</v>
      </c>
      <c r="AW385" s="13" t="s">
        <v>32</v>
      </c>
      <c r="AX385" s="13" t="s">
        <v>75</v>
      </c>
      <c r="AY385" s="213" t="s">
        <v>124</v>
      </c>
    </row>
    <row r="386" spans="1:65" s="13" customFormat="1">
      <c r="B386" s="203"/>
      <c r="C386" s="204"/>
      <c r="D386" s="205" t="s">
        <v>163</v>
      </c>
      <c r="E386" s="206" t="s">
        <v>1</v>
      </c>
      <c r="F386" s="207" t="s">
        <v>565</v>
      </c>
      <c r="G386" s="204"/>
      <c r="H386" s="206" t="s">
        <v>1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163</v>
      </c>
      <c r="AU386" s="213" t="s">
        <v>85</v>
      </c>
      <c r="AV386" s="13" t="s">
        <v>83</v>
      </c>
      <c r="AW386" s="13" t="s">
        <v>32</v>
      </c>
      <c r="AX386" s="13" t="s">
        <v>75</v>
      </c>
      <c r="AY386" s="213" t="s">
        <v>124</v>
      </c>
    </row>
    <row r="387" spans="1:65" s="13" customFormat="1">
      <c r="B387" s="203"/>
      <c r="C387" s="204"/>
      <c r="D387" s="205" t="s">
        <v>163</v>
      </c>
      <c r="E387" s="206" t="s">
        <v>1</v>
      </c>
      <c r="F387" s="207" t="s">
        <v>661</v>
      </c>
      <c r="G387" s="204"/>
      <c r="H387" s="206" t="s">
        <v>1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163</v>
      </c>
      <c r="AU387" s="213" t="s">
        <v>85</v>
      </c>
      <c r="AV387" s="13" t="s">
        <v>83</v>
      </c>
      <c r="AW387" s="13" t="s">
        <v>32</v>
      </c>
      <c r="AX387" s="13" t="s">
        <v>75</v>
      </c>
      <c r="AY387" s="213" t="s">
        <v>124</v>
      </c>
    </row>
    <row r="388" spans="1:65" s="14" customFormat="1">
      <c r="B388" s="214"/>
      <c r="C388" s="215"/>
      <c r="D388" s="205" t="s">
        <v>163</v>
      </c>
      <c r="E388" s="216" t="s">
        <v>235</v>
      </c>
      <c r="F388" s="217" t="s">
        <v>662</v>
      </c>
      <c r="G388" s="215"/>
      <c r="H388" s="218">
        <v>12.5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163</v>
      </c>
      <c r="AU388" s="224" t="s">
        <v>85</v>
      </c>
      <c r="AV388" s="14" t="s">
        <v>85</v>
      </c>
      <c r="AW388" s="14" t="s">
        <v>32</v>
      </c>
      <c r="AX388" s="14" t="s">
        <v>83</v>
      </c>
      <c r="AY388" s="224" t="s">
        <v>124</v>
      </c>
    </row>
    <row r="389" spans="1:65" s="14" customFormat="1">
      <c r="B389" s="214"/>
      <c r="C389" s="215"/>
      <c r="D389" s="205" t="s">
        <v>163</v>
      </c>
      <c r="E389" s="215"/>
      <c r="F389" s="217" t="s">
        <v>663</v>
      </c>
      <c r="G389" s="215"/>
      <c r="H389" s="218">
        <v>13.125</v>
      </c>
      <c r="I389" s="219"/>
      <c r="J389" s="215"/>
      <c r="K389" s="215"/>
      <c r="L389" s="220"/>
      <c r="M389" s="221"/>
      <c r="N389" s="222"/>
      <c r="O389" s="222"/>
      <c r="P389" s="222"/>
      <c r="Q389" s="222"/>
      <c r="R389" s="222"/>
      <c r="S389" s="222"/>
      <c r="T389" s="223"/>
      <c r="AT389" s="224" t="s">
        <v>163</v>
      </c>
      <c r="AU389" s="224" t="s">
        <v>85</v>
      </c>
      <c r="AV389" s="14" t="s">
        <v>85</v>
      </c>
      <c r="AW389" s="14" t="s">
        <v>4</v>
      </c>
      <c r="AX389" s="14" t="s">
        <v>83</v>
      </c>
      <c r="AY389" s="224" t="s">
        <v>124</v>
      </c>
    </row>
    <row r="390" spans="1:65" s="2" customFormat="1" ht="24.2" customHeight="1">
      <c r="A390" s="34"/>
      <c r="B390" s="35"/>
      <c r="C390" s="236" t="s">
        <v>664</v>
      </c>
      <c r="D390" s="236" t="s">
        <v>206</v>
      </c>
      <c r="E390" s="237" t="s">
        <v>665</v>
      </c>
      <c r="F390" s="238" t="s">
        <v>666</v>
      </c>
      <c r="G390" s="239" t="s">
        <v>96</v>
      </c>
      <c r="H390" s="240">
        <v>11.8</v>
      </c>
      <c r="I390" s="241"/>
      <c r="J390" s="242">
        <f>ROUND(I390*H390,2)</f>
        <v>0</v>
      </c>
      <c r="K390" s="243"/>
      <c r="L390" s="39"/>
      <c r="M390" s="244" t="s">
        <v>1</v>
      </c>
      <c r="N390" s="245" t="s">
        <v>40</v>
      </c>
      <c r="O390" s="71"/>
      <c r="P390" s="199">
        <f>O390*H390</f>
        <v>0</v>
      </c>
      <c r="Q390" s="199">
        <v>0</v>
      </c>
      <c r="R390" s="199">
        <f>Q390*H390</f>
        <v>0</v>
      </c>
      <c r="S390" s="199">
        <v>0</v>
      </c>
      <c r="T390" s="200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1" t="s">
        <v>130</v>
      </c>
      <c r="AT390" s="201" t="s">
        <v>206</v>
      </c>
      <c r="AU390" s="201" t="s">
        <v>85</v>
      </c>
      <c r="AY390" s="17" t="s">
        <v>124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7" t="s">
        <v>83</v>
      </c>
      <c r="BK390" s="202">
        <f>ROUND(I390*H390,2)</f>
        <v>0</v>
      </c>
      <c r="BL390" s="17" t="s">
        <v>130</v>
      </c>
      <c r="BM390" s="201" t="s">
        <v>667</v>
      </c>
    </row>
    <row r="391" spans="1:65" s="14" customFormat="1">
      <c r="B391" s="214"/>
      <c r="C391" s="215"/>
      <c r="D391" s="205" t="s">
        <v>163</v>
      </c>
      <c r="E391" s="216" t="s">
        <v>1</v>
      </c>
      <c r="F391" s="217" t="s">
        <v>260</v>
      </c>
      <c r="G391" s="215"/>
      <c r="H391" s="218">
        <v>11.8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163</v>
      </c>
      <c r="AU391" s="224" t="s">
        <v>85</v>
      </c>
      <c r="AV391" s="14" t="s">
        <v>85</v>
      </c>
      <c r="AW391" s="14" t="s">
        <v>32</v>
      </c>
      <c r="AX391" s="14" t="s">
        <v>83</v>
      </c>
      <c r="AY391" s="224" t="s">
        <v>124</v>
      </c>
    </row>
    <row r="392" spans="1:65" s="2" customFormat="1" ht="14.45" customHeight="1">
      <c r="A392" s="34"/>
      <c r="B392" s="35"/>
      <c r="C392" s="236" t="s">
        <v>668</v>
      </c>
      <c r="D392" s="236" t="s">
        <v>206</v>
      </c>
      <c r="E392" s="237" t="s">
        <v>669</v>
      </c>
      <c r="F392" s="238" t="s">
        <v>670</v>
      </c>
      <c r="G392" s="239" t="s">
        <v>96</v>
      </c>
      <c r="H392" s="240">
        <v>11.8</v>
      </c>
      <c r="I392" s="241"/>
      <c r="J392" s="242">
        <f>ROUND(I392*H392,2)</f>
        <v>0</v>
      </c>
      <c r="K392" s="243"/>
      <c r="L392" s="39"/>
      <c r="M392" s="244" t="s">
        <v>1</v>
      </c>
      <c r="N392" s="245" t="s">
        <v>40</v>
      </c>
      <c r="O392" s="71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1" t="s">
        <v>130</v>
      </c>
      <c r="AT392" s="201" t="s">
        <v>206</v>
      </c>
      <c r="AU392" s="201" t="s">
        <v>85</v>
      </c>
      <c r="AY392" s="17" t="s">
        <v>124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7" t="s">
        <v>83</v>
      </c>
      <c r="BK392" s="202">
        <f>ROUND(I392*H392,2)</f>
        <v>0</v>
      </c>
      <c r="BL392" s="17" t="s">
        <v>130</v>
      </c>
      <c r="BM392" s="201" t="s">
        <v>671</v>
      </c>
    </row>
    <row r="393" spans="1:65" s="13" customFormat="1">
      <c r="B393" s="203"/>
      <c r="C393" s="204"/>
      <c r="D393" s="205" t="s">
        <v>163</v>
      </c>
      <c r="E393" s="206" t="s">
        <v>1</v>
      </c>
      <c r="F393" s="207" t="s">
        <v>393</v>
      </c>
      <c r="G393" s="204"/>
      <c r="H393" s="206" t="s">
        <v>1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163</v>
      </c>
      <c r="AU393" s="213" t="s">
        <v>85</v>
      </c>
      <c r="AV393" s="13" t="s">
        <v>83</v>
      </c>
      <c r="AW393" s="13" t="s">
        <v>32</v>
      </c>
      <c r="AX393" s="13" t="s">
        <v>75</v>
      </c>
      <c r="AY393" s="213" t="s">
        <v>124</v>
      </c>
    </row>
    <row r="394" spans="1:65" s="14" customFormat="1">
      <c r="B394" s="214"/>
      <c r="C394" s="215"/>
      <c r="D394" s="205" t="s">
        <v>163</v>
      </c>
      <c r="E394" s="216" t="s">
        <v>1</v>
      </c>
      <c r="F394" s="217" t="s">
        <v>260</v>
      </c>
      <c r="G394" s="215"/>
      <c r="H394" s="218">
        <v>11.8</v>
      </c>
      <c r="I394" s="219"/>
      <c r="J394" s="215"/>
      <c r="K394" s="215"/>
      <c r="L394" s="220"/>
      <c r="M394" s="221"/>
      <c r="N394" s="222"/>
      <c r="O394" s="222"/>
      <c r="P394" s="222"/>
      <c r="Q394" s="222"/>
      <c r="R394" s="222"/>
      <c r="S394" s="222"/>
      <c r="T394" s="223"/>
      <c r="AT394" s="224" t="s">
        <v>163</v>
      </c>
      <c r="AU394" s="224" t="s">
        <v>85</v>
      </c>
      <c r="AV394" s="14" t="s">
        <v>85</v>
      </c>
      <c r="AW394" s="14" t="s">
        <v>32</v>
      </c>
      <c r="AX394" s="14" t="s">
        <v>75</v>
      </c>
      <c r="AY394" s="224" t="s">
        <v>124</v>
      </c>
    </row>
    <row r="395" spans="1:65" s="14" customFormat="1">
      <c r="B395" s="214"/>
      <c r="C395" s="215"/>
      <c r="D395" s="205" t="s">
        <v>163</v>
      </c>
      <c r="E395" s="216" t="s">
        <v>260</v>
      </c>
      <c r="F395" s="217" t="s">
        <v>261</v>
      </c>
      <c r="G395" s="215"/>
      <c r="H395" s="218">
        <v>11.8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163</v>
      </c>
      <c r="AU395" s="224" t="s">
        <v>85</v>
      </c>
      <c r="AV395" s="14" t="s">
        <v>85</v>
      </c>
      <c r="AW395" s="14" t="s">
        <v>32</v>
      </c>
      <c r="AX395" s="14" t="s">
        <v>83</v>
      </c>
      <c r="AY395" s="224" t="s">
        <v>124</v>
      </c>
    </row>
    <row r="396" spans="1:65" s="2" customFormat="1" ht="14.45" customHeight="1">
      <c r="A396" s="34"/>
      <c r="B396" s="35"/>
      <c r="C396" s="236" t="s">
        <v>672</v>
      </c>
      <c r="D396" s="236" t="s">
        <v>206</v>
      </c>
      <c r="E396" s="237" t="s">
        <v>673</v>
      </c>
      <c r="F396" s="238" t="s">
        <v>674</v>
      </c>
      <c r="G396" s="239" t="s">
        <v>223</v>
      </c>
      <c r="H396" s="240">
        <v>653</v>
      </c>
      <c r="I396" s="241"/>
      <c r="J396" s="242">
        <f>ROUND(I396*H396,2)</f>
        <v>0</v>
      </c>
      <c r="K396" s="243"/>
      <c r="L396" s="39"/>
      <c r="M396" s="244" t="s">
        <v>1</v>
      </c>
      <c r="N396" s="245" t="s">
        <v>40</v>
      </c>
      <c r="O396" s="71"/>
      <c r="P396" s="199">
        <f>O396*H396</f>
        <v>0</v>
      </c>
      <c r="Q396" s="199">
        <v>0</v>
      </c>
      <c r="R396" s="199">
        <f>Q396*H396</f>
        <v>0</v>
      </c>
      <c r="S396" s="199">
        <v>0.02</v>
      </c>
      <c r="T396" s="200">
        <f>S396*H396</f>
        <v>13.06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1" t="s">
        <v>130</v>
      </c>
      <c r="AT396" s="201" t="s">
        <v>206</v>
      </c>
      <c r="AU396" s="201" t="s">
        <v>85</v>
      </c>
      <c r="AY396" s="17" t="s">
        <v>124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7" t="s">
        <v>83</v>
      </c>
      <c r="BK396" s="202">
        <f>ROUND(I396*H396,2)</f>
        <v>0</v>
      </c>
      <c r="BL396" s="17" t="s">
        <v>130</v>
      </c>
      <c r="BM396" s="201" t="s">
        <v>675</v>
      </c>
    </row>
    <row r="397" spans="1:65" s="14" customFormat="1">
      <c r="B397" s="214"/>
      <c r="C397" s="215"/>
      <c r="D397" s="205" t="s">
        <v>163</v>
      </c>
      <c r="E397" s="216" t="s">
        <v>1</v>
      </c>
      <c r="F397" s="217" t="s">
        <v>248</v>
      </c>
      <c r="G397" s="215"/>
      <c r="H397" s="218">
        <v>653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163</v>
      </c>
      <c r="AU397" s="224" t="s">
        <v>85</v>
      </c>
      <c r="AV397" s="14" t="s">
        <v>85</v>
      </c>
      <c r="AW397" s="14" t="s">
        <v>32</v>
      </c>
      <c r="AX397" s="14" t="s">
        <v>83</v>
      </c>
      <c r="AY397" s="224" t="s">
        <v>124</v>
      </c>
    </row>
    <row r="398" spans="1:65" s="12" customFormat="1" ht="22.9" customHeight="1">
      <c r="B398" s="172"/>
      <c r="C398" s="173"/>
      <c r="D398" s="174" t="s">
        <v>74</v>
      </c>
      <c r="E398" s="186" t="s">
        <v>676</v>
      </c>
      <c r="F398" s="186" t="s">
        <v>677</v>
      </c>
      <c r="G398" s="173"/>
      <c r="H398" s="173"/>
      <c r="I398" s="176"/>
      <c r="J398" s="187">
        <f>BK398</f>
        <v>0</v>
      </c>
      <c r="K398" s="173"/>
      <c r="L398" s="178"/>
      <c r="M398" s="179"/>
      <c r="N398" s="180"/>
      <c r="O398" s="180"/>
      <c r="P398" s="181">
        <f>SUM(P399:P408)</f>
        <v>0</v>
      </c>
      <c r="Q398" s="180"/>
      <c r="R398" s="181">
        <f>SUM(R399:R408)</f>
        <v>0</v>
      </c>
      <c r="S398" s="180"/>
      <c r="T398" s="182">
        <f>SUM(T399:T408)</f>
        <v>0</v>
      </c>
      <c r="AR398" s="183" t="s">
        <v>83</v>
      </c>
      <c r="AT398" s="184" t="s">
        <v>74</v>
      </c>
      <c r="AU398" s="184" t="s">
        <v>83</v>
      </c>
      <c r="AY398" s="183" t="s">
        <v>124</v>
      </c>
      <c r="BK398" s="185">
        <f>SUM(BK399:BK408)</f>
        <v>0</v>
      </c>
    </row>
    <row r="399" spans="1:65" s="2" customFormat="1" ht="14.45" customHeight="1">
      <c r="A399" s="34"/>
      <c r="B399" s="35"/>
      <c r="C399" s="236" t="s">
        <v>678</v>
      </c>
      <c r="D399" s="236" t="s">
        <v>206</v>
      </c>
      <c r="E399" s="237" t="s">
        <v>679</v>
      </c>
      <c r="F399" s="238" t="s">
        <v>680</v>
      </c>
      <c r="G399" s="239" t="s">
        <v>375</v>
      </c>
      <c r="H399" s="260">
        <v>466.56400000000002</v>
      </c>
      <c r="I399" s="241"/>
      <c r="J399" s="242">
        <f>ROUND(I399*H399,2)</f>
        <v>0</v>
      </c>
      <c r="K399" s="243"/>
      <c r="L399" s="39"/>
      <c r="M399" s="244" t="s">
        <v>1</v>
      </c>
      <c r="N399" s="245" t="s">
        <v>40</v>
      </c>
      <c r="O399" s="71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1" t="s">
        <v>130</v>
      </c>
      <c r="AT399" s="201" t="s">
        <v>206</v>
      </c>
      <c r="AU399" s="201" t="s">
        <v>85</v>
      </c>
      <c r="AY399" s="17" t="s">
        <v>124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7" t="s">
        <v>83</v>
      </c>
      <c r="BK399" s="202">
        <f>ROUND(I399*H399,2)</f>
        <v>0</v>
      </c>
      <c r="BL399" s="17" t="s">
        <v>130</v>
      </c>
      <c r="BM399" s="201" t="s">
        <v>681</v>
      </c>
    </row>
    <row r="400" spans="1:65" s="2" customFormat="1" ht="24.2" customHeight="1">
      <c r="A400" s="34"/>
      <c r="B400" s="35"/>
      <c r="C400" s="236" t="s">
        <v>682</v>
      </c>
      <c r="D400" s="236" t="s">
        <v>206</v>
      </c>
      <c r="E400" s="237" t="s">
        <v>683</v>
      </c>
      <c r="F400" s="238" t="s">
        <v>684</v>
      </c>
      <c r="G400" s="239" t="s">
        <v>375</v>
      </c>
      <c r="H400" s="260">
        <v>466.56400000000002</v>
      </c>
      <c r="I400" s="241"/>
      <c r="J400" s="242">
        <f>ROUND(I400*H400,2)</f>
        <v>0</v>
      </c>
      <c r="K400" s="243"/>
      <c r="L400" s="39"/>
      <c r="M400" s="244" t="s">
        <v>1</v>
      </c>
      <c r="N400" s="245" t="s">
        <v>40</v>
      </c>
      <c r="O400" s="71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1" t="s">
        <v>130</v>
      </c>
      <c r="AT400" s="201" t="s">
        <v>206</v>
      </c>
      <c r="AU400" s="201" t="s">
        <v>85</v>
      </c>
      <c r="AY400" s="17" t="s">
        <v>124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7" t="s">
        <v>83</v>
      </c>
      <c r="BK400" s="202">
        <f>ROUND(I400*H400,2)</f>
        <v>0</v>
      </c>
      <c r="BL400" s="17" t="s">
        <v>130</v>
      </c>
      <c r="BM400" s="201" t="s">
        <v>685</v>
      </c>
    </row>
    <row r="401" spans="1:65" s="2" customFormat="1" ht="24.2" customHeight="1">
      <c r="A401" s="34"/>
      <c r="B401" s="35"/>
      <c r="C401" s="236" t="s">
        <v>686</v>
      </c>
      <c r="D401" s="236" t="s">
        <v>206</v>
      </c>
      <c r="E401" s="237" t="s">
        <v>687</v>
      </c>
      <c r="F401" s="238" t="s">
        <v>688</v>
      </c>
      <c r="G401" s="239" t="s">
        <v>375</v>
      </c>
      <c r="H401" s="260">
        <v>6998.46</v>
      </c>
      <c r="I401" s="241"/>
      <c r="J401" s="242">
        <f>ROUND(I401*H401,2)</f>
        <v>0</v>
      </c>
      <c r="K401" s="243"/>
      <c r="L401" s="39"/>
      <c r="M401" s="244" t="s">
        <v>1</v>
      </c>
      <c r="N401" s="245" t="s">
        <v>40</v>
      </c>
      <c r="O401" s="71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1" t="s">
        <v>130</v>
      </c>
      <c r="AT401" s="201" t="s">
        <v>206</v>
      </c>
      <c r="AU401" s="201" t="s">
        <v>85</v>
      </c>
      <c r="AY401" s="17" t="s">
        <v>124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7" t="s">
        <v>83</v>
      </c>
      <c r="BK401" s="202">
        <f>ROUND(I401*H401,2)</f>
        <v>0</v>
      </c>
      <c r="BL401" s="17" t="s">
        <v>130</v>
      </c>
      <c r="BM401" s="201" t="s">
        <v>689</v>
      </c>
    </row>
    <row r="402" spans="1:65" s="14" customFormat="1">
      <c r="B402" s="214"/>
      <c r="C402" s="215"/>
      <c r="D402" s="205" t="s">
        <v>163</v>
      </c>
      <c r="E402" s="215"/>
      <c r="F402" s="217" t="s">
        <v>895</v>
      </c>
      <c r="G402" s="215"/>
      <c r="H402" s="257">
        <v>6998.46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163</v>
      </c>
      <c r="AU402" s="224" t="s">
        <v>85</v>
      </c>
      <c r="AV402" s="14" t="s">
        <v>85</v>
      </c>
      <c r="AW402" s="14" t="s">
        <v>4</v>
      </c>
      <c r="AX402" s="14" t="s">
        <v>83</v>
      </c>
      <c r="AY402" s="224" t="s">
        <v>124</v>
      </c>
    </row>
    <row r="403" spans="1:65" s="2" customFormat="1" ht="24.2" customHeight="1">
      <c r="A403" s="34"/>
      <c r="B403" s="35"/>
      <c r="C403" s="236" t="s">
        <v>690</v>
      </c>
      <c r="D403" s="236" t="s">
        <v>206</v>
      </c>
      <c r="E403" s="237" t="s">
        <v>691</v>
      </c>
      <c r="F403" s="238" t="s">
        <v>692</v>
      </c>
      <c r="G403" s="239" t="s">
        <v>375</v>
      </c>
      <c r="H403" s="240">
        <v>102.592</v>
      </c>
      <c r="I403" s="241"/>
      <c r="J403" s="242">
        <f>ROUND(I403*H403,2)</f>
        <v>0</v>
      </c>
      <c r="K403" s="243"/>
      <c r="L403" s="39"/>
      <c r="M403" s="244" t="s">
        <v>1</v>
      </c>
      <c r="N403" s="245" t="s">
        <v>40</v>
      </c>
      <c r="O403" s="71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1" t="s">
        <v>130</v>
      </c>
      <c r="AT403" s="201" t="s">
        <v>206</v>
      </c>
      <c r="AU403" s="201" t="s">
        <v>85</v>
      </c>
      <c r="AY403" s="17" t="s">
        <v>124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7" t="s">
        <v>83</v>
      </c>
      <c r="BK403" s="202">
        <f>ROUND(I403*H403,2)</f>
        <v>0</v>
      </c>
      <c r="BL403" s="17" t="s">
        <v>130</v>
      </c>
      <c r="BM403" s="201" t="s">
        <v>693</v>
      </c>
    </row>
    <row r="404" spans="1:65" s="14" customFormat="1">
      <c r="B404" s="214"/>
      <c r="C404" s="215"/>
      <c r="D404" s="205" t="s">
        <v>163</v>
      </c>
      <c r="E404" s="216" t="s">
        <v>1</v>
      </c>
      <c r="F404" s="217" t="s">
        <v>883</v>
      </c>
      <c r="G404" s="215"/>
      <c r="H404" s="257">
        <v>102.592</v>
      </c>
      <c r="I404" s="219"/>
      <c r="J404" s="215"/>
      <c r="K404" s="215"/>
      <c r="L404" s="220"/>
      <c r="M404" s="221"/>
      <c r="N404" s="222"/>
      <c r="O404" s="222"/>
      <c r="P404" s="222"/>
      <c r="Q404" s="222"/>
      <c r="R404" s="222"/>
      <c r="S404" s="222"/>
      <c r="T404" s="223"/>
      <c r="AT404" s="224" t="s">
        <v>163</v>
      </c>
      <c r="AU404" s="224" t="s">
        <v>85</v>
      </c>
      <c r="AV404" s="14" t="s">
        <v>85</v>
      </c>
      <c r="AW404" s="14" t="s">
        <v>32</v>
      </c>
      <c r="AX404" s="14" t="s">
        <v>83</v>
      </c>
      <c r="AY404" s="224" t="s">
        <v>124</v>
      </c>
    </row>
    <row r="405" spans="1:65" s="2" customFormat="1" ht="24.2" customHeight="1">
      <c r="A405" s="34"/>
      <c r="B405" s="35"/>
      <c r="C405" s="236" t="s">
        <v>694</v>
      </c>
      <c r="D405" s="236" t="s">
        <v>206</v>
      </c>
      <c r="E405" s="237" t="s">
        <v>695</v>
      </c>
      <c r="F405" s="238" t="s">
        <v>696</v>
      </c>
      <c r="G405" s="239" t="s">
        <v>375</v>
      </c>
      <c r="H405" s="240">
        <v>276.08</v>
      </c>
      <c r="I405" s="241"/>
      <c r="J405" s="242">
        <f>ROUND(I405*H405,2)</f>
        <v>0</v>
      </c>
      <c r="K405" s="243"/>
      <c r="L405" s="39"/>
      <c r="M405" s="244" t="s">
        <v>1</v>
      </c>
      <c r="N405" s="245" t="s">
        <v>40</v>
      </c>
      <c r="O405" s="71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1" t="s">
        <v>130</v>
      </c>
      <c r="AT405" s="201" t="s">
        <v>206</v>
      </c>
      <c r="AU405" s="201" t="s">
        <v>85</v>
      </c>
      <c r="AY405" s="17" t="s">
        <v>124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7" t="s">
        <v>83</v>
      </c>
      <c r="BK405" s="202">
        <f>ROUND(I405*H405,2)</f>
        <v>0</v>
      </c>
      <c r="BL405" s="17" t="s">
        <v>130</v>
      </c>
      <c r="BM405" s="201" t="s">
        <v>697</v>
      </c>
    </row>
    <row r="406" spans="1:65" s="14" customFormat="1">
      <c r="B406" s="214"/>
      <c r="C406" s="215"/>
      <c r="D406" s="205" t="s">
        <v>163</v>
      </c>
      <c r="E406" s="216" t="s">
        <v>1</v>
      </c>
      <c r="F406" s="217" t="s">
        <v>884</v>
      </c>
      <c r="G406" s="215"/>
      <c r="H406" s="218">
        <v>276.08</v>
      </c>
      <c r="I406" s="219"/>
      <c r="J406" s="215"/>
      <c r="K406" s="215"/>
      <c r="L406" s="220"/>
      <c r="M406" s="221"/>
      <c r="N406" s="222"/>
      <c r="O406" s="222"/>
      <c r="P406" s="222"/>
      <c r="Q406" s="222"/>
      <c r="R406" s="222"/>
      <c r="S406" s="222"/>
      <c r="T406" s="223"/>
      <c r="AT406" s="224" t="s">
        <v>163</v>
      </c>
      <c r="AU406" s="224" t="s">
        <v>85</v>
      </c>
      <c r="AV406" s="14" t="s">
        <v>85</v>
      </c>
      <c r="AW406" s="14" t="s">
        <v>32</v>
      </c>
      <c r="AX406" s="14" t="s">
        <v>83</v>
      </c>
      <c r="AY406" s="224" t="s">
        <v>124</v>
      </c>
    </row>
    <row r="407" spans="1:65" s="2" customFormat="1" ht="24.2" customHeight="1">
      <c r="A407" s="34"/>
      <c r="B407" s="35"/>
      <c r="C407" s="236" t="s">
        <v>698</v>
      </c>
      <c r="D407" s="236" t="s">
        <v>206</v>
      </c>
      <c r="E407" s="237" t="s">
        <v>699</v>
      </c>
      <c r="F407" s="238" t="s">
        <v>700</v>
      </c>
      <c r="G407" s="239" t="s">
        <v>375</v>
      </c>
      <c r="H407" s="240">
        <v>87.893000000000001</v>
      </c>
      <c r="I407" s="241"/>
      <c r="J407" s="242">
        <f>ROUND(I407*H407,2)</f>
        <v>0</v>
      </c>
      <c r="K407" s="243"/>
      <c r="L407" s="39"/>
      <c r="M407" s="244" t="s">
        <v>1</v>
      </c>
      <c r="N407" s="245" t="s">
        <v>40</v>
      </c>
      <c r="O407" s="71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1" t="s">
        <v>130</v>
      </c>
      <c r="AT407" s="201" t="s">
        <v>206</v>
      </c>
      <c r="AU407" s="201" t="s">
        <v>85</v>
      </c>
      <c r="AY407" s="17" t="s">
        <v>124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7" t="s">
        <v>83</v>
      </c>
      <c r="BK407" s="202">
        <f>ROUND(I407*H407,2)</f>
        <v>0</v>
      </c>
      <c r="BL407" s="17" t="s">
        <v>130</v>
      </c>
      <c r="BM407" s="201" t="s">
        <v>701</v>
      </c>
    </row>
    <row r="408" spans="1:65" s="14" customFormat="1">
      <c r="B408" s="214"/>
      <c r="C408" s="215"/>
      <c r="D408" s="205" t="s">
        <v>163</v>
      </c>
      <c r="E408" s="216" t="s">
        <v>1</v>
      </c>
      <c r="F408" s="217" t="s">
        <v>702</v>
      </c>
      <c r="G408" s="215"/>
      <c r="H408" s="218">
        <v>87.893000000000001</v>
      </c>
      <c r="I408" s="219"/>
      <c r="J408" s="215"/>
      <c r="K408" s="215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163</v>
      </c>
      <c r="AU408" s="224" t="s">
        <v>85</v>
      </c>
      <c r="AV408" s="14" t="s">
        <v>85</v>
      </c>
      <c r="AW408" s="14" t="s">
        <v>32</v>
      </c>
      <c r="AX408" s="14" t="s">
        <v>83</v>
      </c>
      <c r="AY408" s="224" t="s">
        <v>124</v>
      </c>
    </row>
    <row r="409" spans="1:65" s="12" customFormat="1" ht="22.9" customHeight="1">
      <c r="B409" s="172"/>
      <c r="C409" s="173"/>
      <c r="D409" s="174" t="s">
        <v>74</v>
      </c>
      <c r="E409" s="186" t="s">
        <v>703</v>
      </c>
      <c r="F409" s="186" t="s">
        <v>704</v>
      </c>
      <c r="G409" s="173"/>
      <c r="H409" s="173"/>
      <c r="I409" s="176"/>
      <c r="J409" s="187">
        <f>BK409</f>
        <v>0</v>
      </c>
      <c r="K409" s="173"/>
      <c r="L409" s="178"/>
      <c r="M409" s="179"/>
      <c r="N409" s="180"/>
      <c r="O409" s="180"/>
      <c r="P409" s="181">
        <f>P410</f>
        <v>0</v>
      </c>
      <c r="Q409" s="180"/>
      <c r="R409" s="181">
        <f>R410</f>
        <v>0</v>
      </c>
      <c r="S409" s="180"/>
      <c r="T409" s="182">
        <f>T410</f>
        <v>0</v>
      </c>
      <c r="AR409" s="183" t="s">
        <v>83</v>
      </c>
      <c r="AT409" s="184" t="s">
        <v>74</v>
      </c>
      <c r="AU409" s="184" t="s">
        <v>83</v>
      </c>
      <c r="AY409" s="183" t="s">
        <v>124</v>
      </c>
      <c r="BK409" s="185">
        <f>BK410</f>
        <v>0</v>
      </c>
    </row>
    <row r="410" spans="1:65" s="2" customFormat="1" ht="24.2" customHeight="1">
      <c r="A410" s="34"/>
      <c r="B410" s="35"/>
      <c r="C410" s="236" t="s">
        <v>705</v>
      </c>
      <c r="D410" s="236" t="s">
        <v>206</v>
      </c>
      <c r="E410" s="237" t="s">
        <v>706</v>
      </c>
      <c r="F410" s="238" t="s">
        <v>707</v>
      </c>
      <c r="G410" s="239" t="s">
        <v>375</v>
      </c>
      <c r="H410" s="260">
        <v>183.922</v>
      </c>
      <c r="I410" s="241"/>
      <c r="J410" s="242">
        <f>ROUND(I410*H410,2)</f>
        <v>0</v>
      </c>
      <c r="K410" s="243"/>
      <c r="L410" s="39"/>
      <c r="M410" s="244" t="s">
        <v>1</v>
      </c>
      <c r="N410" s="245" t="s">
        <v>40</v>
      </c>
      <c r="O410" s="71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1" t="s">
        <v>130</v>
      </c>
      <c r="AT410" s="201" t="s">
        <v>206</v>
      </c>
      <c r="AU410" s="201" t="s">
        <v>85</v>
      </c>
      <c r="AY410" s="17" t="s">
        <v>124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7" t="s">
        <v>83</v>
      </c>
      <c r="BK410" s="202">
        <f>ROUND(I410*H410,2)</f>
        <v>0</v>
      </c>
      <c r="BL410" s="17" t="s">
        <v>130</v>
      </c>
      <c r="BM410" s="201" t="s">
        <v>708</v>
      </c>
    </row>
    <row r="411" spans="1:65" s="12" customFormat="1" ht="25.9" customHeight="1">
      <c r="B411" s="172"/>
      <c r="C411" s="173"/>
      <c r="D411" s="174" t="s">
        <v>74</v>
      </c>
      <c r="E411" s="175" t="s">
        <v>126</v>
      </c>
      <c r="F411" s="175" t="s">
        <v>709</v>
      </c>
      <c r="G411" s="173"/>
      <c r="H411" s="173"/>
      <c r="I411" s="176"/>
      <c r="J411" s="177">
        <f>BK411</f>
        <v>0</v>
      </c>
      <c r="K411" s="173"/>
      <c r="L411" s="178"/>
      <c r="M411" s="179"/>
      <c r="N411" s="180"/>
      <c r="O411" s="180"/>
      <c r="P411" s="181">
        <f>P412</f>
        <v>0</v>
      </c>
      <c r="Q411" s="180"/>
      <c r="R411" s="181">
        <f>R412</f>
        <v>0.21768300000000002</v>
      </c>
      <c r="S411" s="180"/>
      <c r="T411" s="182">
        <f>T412</f>
        <v>0</v>
      </c>
      <c r="AR411" s="183" t="s">
        <v>134</v>
      </c>
      <c r="AT411" s="184" t="s">
        <v>74</v>
      </c>
      <c r="AU411" s="184" t="s">
        <v>75</v>
      </c>
      <c r="AY411" s="183" t="s">
        <v>124</v>
      </c>
      <c r="BK411" s="185">
        <f>BK412</f>
        <v>0</v>
      </c>
    </row>
    <row r="412" spans="1:65" s="12" customFormat="1" ht="22.9" customHeight="1">
      <c r="B412" s="172"/>
      <c r="C412" s="173"/>
      <c r="D412" s="174" t="s">
        <v>74</v>
      </c>
      <c r="E412" s="186" t="s">
        <v>710</v>
      </c>
      <c r="F412" s="186" t="s">
        <v>711</v>
      </c>
      <c r="G412" s="173"/>
      <c r="H412" s="173"/>
      <c r="I412" s="176"/>
      <c r="J412" s="187">
        <f>BK412</f>
        <v>0</v>
      </c>
      <c r="K412" s="173"/>
      <c r="L412" s="178"/>
      <c r="M412" s="179"/>
      <c r="N412" s="180"/>
      <c r="O412" s="180"/>
      <c r="P412" s="181">
        <f>SUM(P413:P435)</f>
        <v>0</v>
      </c>
      <c r="Q412" s="180"/>
      <c r="R412" s="181">
        <f>SUM(R413:R435)</f>
        <v>0.21768300000000002</v>
      </c>
      <c r="S412" s="180"/>
      <c r="T412" s="182">
        <f>SUM(T413:T435)</f>
        <v>0</v>
      </c>
      <c r="AR412" s="183" t="s">
        <v>134</v>
      </c>
      <c r="AT412" s="184" t="s">
        <v>74</v>
      </c>
      <c r="AU412" s="184" t="s">
        <v>83</v>
      </c>
      <c r="AY412" s="183" t="s">
        <v>124</v>
      </c>
      <c r="BK412" s="185">
        <f>SUM(BK413:BK435)</f>
        <v>0</v>
      </c>
    </row>
    <row r="413" spans="1:65" s="2" customFormat="1" ht="24.2" customHeight="1">
      <c r="A413" s="34"/>
      <c r="B413" s="35"/>
      <c r="C413" s="236" t="s">
        <v>712</v>
      </c>
      <c r="D413" s="236" t="s">
        <v>206</v>
      </c>
      <c r="E413" s="237" t="s">
        <v>713</v>
      </c>
      <c r="F413" s="238" t="s">
        <v>714</v>
      </c>
      <c r="G413" s="239" t="s">
        <v>229</v>
      </c>
      <c r="H413" s="240">
        <v>7.5</v>
      </c>
      <c r="I413" s="241"/>
      <c r="J413" s="242">
        <f>ROUND(I413*H413,2)</f>
        <v>0</v>
      </c>
      <c r="K413" s="243"/>
      <c r="L413" s="39"/>
      <c r="M413" s="244" t="s">
        <v>1</v>
      </c>
      <c r="N413" s="245" t="s">
        <v>40</v>
      </c>
      <c r="O413" s="71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1" t="s">
        <v>571</v>
      </c>
      <c r="AT413" s="201" t="s">
        <v>206</v>
      </c>
      <c r="AU413" s="201" t="s">
        <v>85</v>
      </c>
      <c r="AY413" s="17" t="s">
        <v>124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7" t="s">
        <v>83</v>
      </c>
      <c r="BK413" s="202">
        <f>ROUND(I413*H413,2)</f>
        <v>0</v>
      </c>
      <c r="BL413" s="17" t="s">
        <v>571</v>
      </c>
      <c r="BM413" s="201" t="s">
        <v>715</v>
      </c>
    </row>
    <row r="414" spans="1:65" s="13" customFormat="1">
      <c r="B414" s="203"/>
      <c r="C414" s="204"/>
      <c r="D414" s="205" t="s">
        <v>163</v>
      </c>
      <c r="E414" s="206" t="s">
        <v>1</v>
      </c>
      <c r="F414" s="207" t="s">
        <v>325</v>
      </c>
      <c r="G414" s="204"/>
      <c r="H414" s="206" t="s">
        <v>1</v>
      </c>
      <c r="I414" s="208"/>
      <c r="J414" s="204"/>
      <c r="K414" s="204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163</v>
      </c>
      <c r="AU414" s="213" t="s">
        <v>85</v>
      </c>
      <c r="AV414" s="13" t="s">
        <v>83</v>
      </c>
      <c r="AW414" s="13" t="s">
        <v>32</v>
      </c>
      <c r="AX414" s="13" t="s">
        <v>75</v>
      </c>
      <c r="AY414" s="213" t="s">
        <v>124</v>
      </c>
    </row>
    <row r="415" spans="1:65" s="13" customFormat="1">
      <c r="B415" s="203"/>
      <c r="C415" s="204"/>
      <c r="D415" s="205" t="s">
        <v>163</v>
      </c>
      <c r="E415" s="206" t="s">
        <v>1</v>
      </c>
      <c r="F415" s="207" t="s">
        <v>716</v>
      </c>
      <c r="G415" s="204"/>
      <c r="H415" s="206" t="s">
        <v>1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163</v>
      </c>
      <c r="AU415" s="213" t="s">
        <v>85</v>
      </c>
      <c r="AV415" s="13" t="s">
        <v>83</v>
      </c>
      <c r="AW415" s="13" t="s">
        <v>32</v>
      </c>
      <c r="AX415" s="13" t="s">
        <v>75</v>
      </c>
      <c r="AY415" s="213" t="s">
        <v>124</v>
      </c>
    </row>
    <row r="416" spans="1:65" s="14" customFormat="1">
      <c r="B416" s="214"/>
      <c r="C416" s="215"/>
      <c r="D416" s="205" t="s">
        <v>163</v>
      </c>
      <c r="E416" s="216" t="s">
        <v>1</v>
      </c>
      <c r="F416" s="217" t="s">
        <v>717</v>
      </c>
      <c r="G416" s="215"/>
      <c r="H416" s="218">
        <v>7.5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163</v>
      </c>
      <c r="AU416" s="224" t="s">
        <v>85</v>
      </c>
      <c r="AV416" s="14" t="s">
        <v>85</v>
      </c>
      <c r="AW416" s="14" t="s">
        <v>32</v>
      </c>
      <c r="AX416" s="14" t="s">
        <v>83</v>
      </c>
      <c r="AY416" s="224" t="s">
        <v>124</v>
      </c>
    </row>
    <row r="417" spans="1:65" s="2" customFormat="1" ht="24.2" customHeight="1">
      <c r="A417" s="34"/>
      <c r="B417" s="35"/>
      <c r="C417" s="236" t="s">
        <v>718</v>
      </c>
      <c r="D417" s="236" t="s">
        <v>206</v>
      </c>
      <c r="E417" s="237" t="s">
        <v>719</v>
      </c>
      <c r="F417" s="238" t="s">
        <v>720</v>
      </c>
      <c r="G417" s="239" t="s">
        <v>96</v>
      </c>
      <c r="H417" s="240">
        <v>23</v>
      </c>
      <c r="I417" s="241"/>
      <c r="J417" s="242">
        <f>ROUND(I417*H417,2)</f>
        <v>0</v>
      </c>
      <c r="K417" s="243"/>
      <c r="L417" s="39"/>
      <c r="M417" s="244" t="s">
        <v>1</v>
      </c>
      <c r="N417" s="245" t="s">
        <v>40</v>
      </c>
      <c r="O417" s="71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1" t="s">
        <v>571</v>
      </c>
      <c r="AT417" s="201" t="s">
        <v>206</v>
      </c>
      <c r="AU417" s="201" t="s">
        <v>85</v>
      </c>
      <c r="AY417" s="17" t="s">
        <v>124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7" t="s">
        <v>83</v>
      </c>
      <c r="BK417" s="202">
        <f>ROUND(I417*H417,2)</f>
        <v>0</v>
      </c>
      <c r="BL417" s="17" t="s">
        <v>571</v>
      </c>
      <c r="BM417" s="201" t="s">
        <v>721</v>
      </c>
    </row>
    <row r="418" spans="1:65" s="14" customFormat="1">
      <c r="B418" s="214"/>
      <c r="C418" s="215"/>
      <c r="D418" s="205" t="s">
        <v>163</v>
      </c>
      <c r="E418" s="216" t="s">
        <v>1</v>
      </c>
      <c r="F418" s="217" t="s">
        <v>239</v>
      </c>
      <c r="G418" s="215"/>
      <c r="H418" s="218">
        <v>23</v>
      </c>
      <c r="I418" s="219"/>
      <c r="J418" s="215"/>
      <c r="K418" s="215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163</v>
      </c>
      <c r="AU418" s="224" t="s">
        <v>85</v>
      </c>
      <c r="AV418" s="14" t="s">
        <v>85</v>
      </c>
      <c r="AW418" s="14" t="s">
        <v>32</v>
      </c>
      <c r="AX418" s="14" t="s">
        <v>83</v>
      </c>
      <c r="AY418" s="224" t="s">
        <v>124</v>
      </c>
    </row>
    <row r="419" spans="1:65" s="2" customFormat="1" ht="24.2" customHeight="1">
      <c r="A419" s="34"/>
      <c r="B419" s="35"/>
      <c r="C419" s="236" t="s">
        <v>722</v>
      </c>
      <c r="D419" s="236" t="s">
        <v>206</v>
      </c>
      <c r="E419" s="237" t="s">
        <v>723</v>
      </c>
      <c r="F419" s="238" t="s">
        <v>724</v>
      </c>
      <c r="G419" s="239" t="s">
        <v>96</v>
      </c>
      <c r="H419" s="240">
        <v>17</v>
      </c>
      <c r="I419" s="241"/>
      <c r="J419" s="242">
        <f>ROUND(I419*H419,2)</f>
        <v>0</v>
      </c>
      <c r="K419" s="243"/>
      <c r="L419" s="39"/>
      <c r="M419" s="244" t="s">
        <v>1</v>
      </c>
      <c r="N419" s="245" t="s">
        <v>40</v>
      </c>
      <c r="O419" s="71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1" t="s">
        <v>571</v>
      </c>
      <c r="AT419" s="201" t="s">
        <v>206</v>
      </c>
      <c r="AU419" s="201" t="s">
        <v>85</v>
      </c>
      <c r="AY419" s="17" t="s">
        <v>124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7" t="s">
        <v>83</v>
      </c>
      <c r="BK419" s="202">
        <f>ROUND(I419*H419,2)</f>
        <v>0</v>
      </c>
      <c r="BL419" s="17" t="s">
        <v>571</v>
      </c>
      <c r="BM419" s="201" t="s">
        <v>725</v>
      </c>
    </row>
    <row r="420" spans="1:65" s="13" customFormat="1">
      <c r="B420" s="203"/>
      <c r="C420" s="204"/>
      <c r="D420" s="205" t="s">
        <v>163</v>
      </c>
      <c r="E420" s="206" t="s">
        <v>1</v>
      </c>
      <c r="F420" s="207" t="s">
        <v>325</v>
      </c>
      <c r="G420" s="204"/>
      <c r="H420" s="206" t="s">
        <v>1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163</v>
      </c>
      <c r="AU420" s="213" t="s">
        <v>85</v>
      </c>
      <c r="AV420" s="13" t="s">
        <v>83</v>
      </c>
      <c r="AW420" s="13" t="s">
        <v>32</v>
      </c>
      <c r="AX420" s="13" t="s">
        <v>75</v>
      </c>
      <c r="AY420" s="213" t="s">
        <v>124</v>
      </c>
    </row>
    <row r="421" spans="1:65" s="14" customFormat="1">
      <c r="B421" s="214"/>
      <c r="C421" s="215"/>
      <c r="D421" s="205" t="s">
        <v>163</v>
      </c>
      <c r="E421" s="216" t="s">
        <v>1</v>
      </c>
      <c r="F421" s="217" t="s">
        <v>275</v>
      </c>
      <c r="G421" s="215"/>
      <c r="H421" s="218">
        <v>17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163</v>
      </c>
      <c r="AU421" s="224" t="s">
        <v>85</v>
      </c>
      <c r="AV421" s="14" t="s">
        <v>85</v>
      </c>
      <c r="AW421" s="14" t="s">
        <v>32</v>
      </c>
      <c r="AX421" s="14" t="s">
        <v>83</v>
      </c>
      <c r="AY421" s="224" t="s">
        <v>124</v>
      </c>
    </row>
    <row r="422" spans="1:65" s="2" customFormat="1" ht="14.45" customHeight="1">
      <c r="A422" s="34"/>
      <c r="B422" s="35"/>
      <c r="C422" s="188" t="s">
        <v>726</v>
      </c>
      <c r="D422" s="188" t="s">
        <v>126</v>
      </c>
      <c r="E422" s="189" t="s">
        <v>727</v>
      </c>
      <c r="F422" s="190" t="s">
        <v>728</v>
      </c>
      <c r="G422" s="191" t="s">
        <v>96</v>
      </c>
      <c r="H422" s="192">
        <v>18.7</v>
      </c>
      <c r="I422" s="193"/>
      <c r="J422" s="194">
        <f>ROUND(I422*H422,2)</f>
        <v>0</v>
      </c>
      <c r="K422" s="195"/>
      <c r="L422" s="196"/>
      <c r="M422" s="197" t="s">
        <v>1</v>
      </c>
      <c r="N422" s="198" t="s">
        <v>40</v>
      </c>
      <c r="O422" s="71"/>
      <c r="P422" s="199">
        <f>O422*H422</f>
        <v>0</v>
      </c>
      <c r="Q422" s="199">
        <v>6.8999999999999997E-4</v>
      </c>
      <c r="R422" s="199">
        <f>Q422*H422</f>
        <v>1.2903E-2</v>
      </c>
      <c r="S422" s="199">
        <v>0</v>
      </c>
      <c r="T422" s="20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1" t="s">
        <v>729</v>
      </c>
      <c r="AT422" s="201" t="s">
        <v>126</v>
      </c>
      <c r="AU422" s="201" t="s">
        <v>85</v>
      </c>
      <c r="AY422" s="17" t="s">
        <v>124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7" t="s">
        <v>83</v>
      </c>
      <c r="BK422" s="202">
        <f>ROUND(I422*H422,2)</f>
        <v>0</v>
      </c>
      <c r="BL422" s="17" t="s">
        <v>729</v>
      </c>
      <c r="BM422" s="201" t="s">
        <v>730</v>
      </c>
    </row>
    <row r="423" spans="1:65" s="13" customFormat="1">
      <c r="B423" s="203"/>
      <c r="C423" s="204"/>
      <c r="D423" s="205" t="s">
        <v>163</v>
      </c>
      <c r="E423" s="206" t="s">
        <v>1</v>
      </c>
      <c r="F423" s="207" t="s">
        <v>325</v>
      </c>
      <c r="G423" s="204"/>
      <c r="H423" s="206" t="s">
        <v>1</v>
      </c>
      <c r="I423" s="208"/>
      <c r="J423" s="204"/>
      <c r="K423" s="204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163</v>
      </c>
      <c r="AU423" s="213" t="s">
        <v>85</v>
      </c>
      <c r="AV423" s="13" t="s">
        <v>83</v>
      </c>
      <c r="AW423" s="13" t="s">
        <v>32</v>
      </c>
      <c r="AX423" s="13" t="s">
        <v>75</v>
      </c>
      <c r="AY423" s="213" t="s">
        <v>124</v>
      </c>
    </row>
    <row r="424" spans="1:65" s="13" customFormat="1">
      <c r="B424" s="203"/>
      <c r="C424" s="204"/>
      <c r="D424" s="205" t="s">
        <v>163</v>
      </c>
      <c r="E424" s="206" t="s">
        <v>1</v>
      </c>
      <c r="F424" s="207" t="s">
        <v>731</v>
      </c>
      <c r="G424" s="204"/>
      <c r="H424" s="206" t="s">
        <v>1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163</v>
      </c>
      <c r="AU424" s="213" t="s">
        <v>85</v>
      </c>
      <c r="AV424" s="13" t="s">
        <v>83</v>
      </c>
      <c r="AW424" s="13" t="s">
        <v>32</v>
      </c>
      <c r="AX424" s="13" t="s">
        <v>75</v>
      </c>
      <c r="AY424" s="213" t="s">
        <v>124</v>
      </c>
    </row>
    <row r="425" spans="1:65" s="14" customFormat="1">
      <c r="B425" s="214"/>
      <c r="C425" s="215"/>
      <c r="D425" s="205" t="s">
        <v>163</v>
      </c>
      <c r="E425" s="216" t="s">
        <v>275</v>
      </c>
      <c r="F425" s="217" t="s">
        <v>190</v>
      </c>
      <c r="G425" s="215"/>
      <c r="H425" s="218">
        <v>17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163</v>
      </c>
      <c r="AU425" s="224" t="s">
        <v>85</v>
      </c>
      <c r="AV425" s="14" t="s">
        <v>85</v>
      </c>
      <c r="AW425" s="14" t="s">
        <v>32</v>
      </c>
      <c r="AX425" s="14" t="s">
        <v>83</v>
      </c>
      <c r="AY425" s="224" t="s">
        <v>124</v>
      </c>
    </row>
    <row r="426" spans="1:65" s="14" customFormat="1">
      <c r="B426" s="214"/>
      <c r="C426" s="215"/>
      <c r="D426" s="205" t="s">
        <v>163</v>
      </c>
      <c r="E426" s="215"/>
      <c r="F426" s="217" t="s">
        <v>732</v>
      </c>
      <c r="G426" s="215"/>
      <c r="H426" s="218">
        <v>18.7</v>
      </c>
      <c r="I426" s="219"/>
      <c r="J426" s="215"/>
      <c r="K426" s="215"/>
      <c r="L426" s="220"/>
      <c r="M426" s="221"/>
      <c r="N426" s="222"/>
      <c r="O426" s="222"/>
      <c r="P426" s="222"/>
      <c r="Q426" s="222"/>
      <c r="R426" s="222"/>
      <c r="S426" s="222"/>
      <c r="T426" s="223"/>
      <c r="AT426" s="224" t="s">
        <v>163</v>
      </c>
      <c r="AU426" s="224" t="s">
        <v>85</v>
      </c>
      <c r="AV426" s="14" t="s">
        <v>85</v>
      </c>
      <c r="AW426" s="14" t="s">
        <v>4</v>
      </c>
      <c r="AX426" s="14" t="s">
        <v>83</v>
      </c>
      <c r="AY426" s="224" t="s">
        <v>124</v>
      </c>
    </row>
    <row r="427" spans="1:65" s="2" customFormat="1" ht="14.45" customHeight="1">
      <c r="A427" s="34"/>
      <c r="B427" s="35"/>
      <c r="C427" s="188" t="s">
        <v>733</v>
      </c>
      <c r="D427" s="188" t="s">
        <v>126</v>
      </c>
      <c r="E427" s="189" t="s">
        <v>734</v>
      </c>
      <c r="F427" s="190" t="s">
        <v>735</v>
      </c>
      <c r="G427" s="191" t="s">
        <v>96</v>
      </c>
      <c r="H427" s="192">
        <v>25.3</v>
      </c>
      <c r="I427" s="193"/>
      <c r="J427" s="194">
        <f>ROUND(I427*H427,2)</f>
        <v>0</v>
      </c>
      <c r="K427" s="195"/>
      <c r="L427" s="196"/>
      <c r="M427" s="197" t="s">
        <v>1</v>
      </c>
      <c r="N427" s="198" t="s">
        <v>40</v>
      </c>
      <c r="O427" s="71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1" t="s">
        <v>729</v>
      </c>
      <c r="AT427" s="201" t="s">
        <v>126</v>
      </c>
      <c r="AU427" s="201" t="s">
        <v>85</v>
      </c>
      <c r="AY427" s="17" t="s">
        <v>124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7" t="s">
        <v>83</v>
      </c>
      <c r="BK427" s="202">
        <f>ROUND(I427*H427,2)</f>
        <v>0</v>
      </c>
      <c r="BL427" s="17" t="s">
        <v>729</v>
      </c>
      <c r="BM427" s="201" t="s">
        <v>736</v>
      </c>
    </row>
    <row r="428" spans="1:65" s="13" customFormat="1">
      <c r="B428" s="203"/>
      <c r="C428" s="204"/>
      <c r="D428" s="205" t="s">
        <v>163</v>
      </c>
      <c r="E428" s="206" t="s">
        <v>1</v>
      </c>
      <c r="F428" s="207" t="s">
        <v>325</v>
      </c>
      <c r="G428" s="204"/>
      <c r="H428" s="206" t="s">
        <v>1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163</v>
      </c>
      <c r="AU428" s="213" t="s">
        <v>85</v>
      </c>
      <c r="AV428" s="13" t="s">
        <v>83</v>
      </c>
      <c r="AW428" s="13" t="s">
        <v>32</v>
      </c>
      <c r="AX428" s="13" t="s">
        <v>75</v>
      </c>
      <c r="AY428" s="213" t="s">
        <v>124</v>
      </c>
    </row>
    <row r="429" spans="1:65" s="13" customFormat="1">
      <c r="B429" s="203"/>
      <c r="C429" s="204"/>
      <c r="D429" s="205" t="s">
        <v>163</v>
      </c>
      <c r="E429" s="206" t="s">
        <v>1</v>
      </c>
      <c r="F429" s="207" t="s">
        <v>731</v>
      </c>
      <c r="G429" s="204"/>
      <c r="H429" s="206" t="s">
        <v>1</v>
      </c>
      <c r="I429" s="208"/>
      <c r="J429" s="204"/>
      <c r="K429" s="204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163</v>
      </c>
      <c r="AU429" s="213" t="s">
        <v>85</v>
      </c>
      <c r="AV429" s="13" t="s">
        <v>83</v>
      </c>
      <c r="AW429" s="13" t="s">
        <v>32</v>
      </c>
      <c r="AX429" s="13" t="s">
        <v>75</v>
      </c>
      <c r="AY429" s="213" t="s">
        <v>124</v>
      </c>
    </row>
    <row r="430" spans="1:65" s="14" customFormat="1">
      <c r="B430" s="214"/>
      <c r="C430" s="215"/>
      <c r="D430" s="205" t="s">
        <v>163</v>
      </c>
      <c r="E430" s="216" t="s">
        <v>239</v>
      </c>
      <c r="F430" s="217" t="s">
        <v>215</v>
      </c>
      <c r="G430" s="215"/>
      <c r="H430" s="218">
        <v>23</v>
      </c>
      <c r="I430" s="219"/>
      <c r="J430" s="215"/>
      <c r="K430" s="215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163</v>
      </c>
      <c r="AU430" s="224" t="s">
        <v>85</v>
      </c>
      <c r="AV430" s="14" t="s">
        <v>85</v>
      </c>
      <c r="AW430" s="14" t="s">
        <v>32</v>
      </c>
      <c r="AX430" s="14" t="s">
        <v>83</v>
      </c>
      <c r="AY430" s="224" t="s">
        <v>124</v>
      </c>
    </row>
    <row r="431" spans="1:65" s="14" customFormat="1">
      <c r="B431" s="214"/>
      <c r="C431" s="215"/>
      <c r="D431" s="205" t="s">
        <v>163</v>
      </c>
      <c r="E431" s="215"/>
      <c r="F431" s="217" t="s">
        <v>737</v>
      </c>
      <c r="G431" s="215"/>
      <c r="H431" s="218">
        <v>25.3</v>
      </c>
      <c r="I431" s="219"/>
      <c r="J431" s="215"/>
      <c r="K431" s="215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163</v>
      </c>
      <c r="AU431" s="224" t="s">
        <v>85</v>
      </c>
      <c r="AV431" s="14" t="s">
        <v>85</v>
      </c>
      <c r="AW431" s="14" t="s">
        <v>4</v>
      </c>
      <c r="AX431" s="14" t="s">
        <v>83</v>
      </c>
      <c r="AY431" s="224" t="s">
        <v>124</v>
      </c>
    </row>
    <row r="432" spans="1:65" s="2" customFormat="1" ht="37.9" customHeight="1">
      <c r="A432" s="254"/>
      <c r="B432" s="35"/>
      <c r="C432" s="236" t="s">
        <v>738</v>
      </c>
      <c r="D432" s="236" t="s">
        <v>206</v>
      </c>
      <c r="E432" s="237" t="s">
        <v>885</v>
      </c>
      <c r="F432" s="261" t="s">
        <v>892</v>
      </c>
      <c r="G432" s="239" t="s">
        <v>161</v>
      </c>
      <c r="H432" s="260">
        <v>1</v>
      </c>
      <c r="I432" s="241"/>
      <c r="J432" s="242">
        <f>ROUND(I432*H432,2)</f>
        <v>0</v>
      </c>
      <c r="K432" s="243"/>
      <c r="L432" s="39"/>
      <c r="M432" s="244" t="s">
        <v>1</v>
      </c>
      <c r="N432" s="245" t="s">
        <v>40</v>
      </c>
      <c r="O432" s="71"/>
      <c r="P432" s="199">
        <f>O432*H432</f>
        <v>0</v>
      </c>
      <c r="Q432" s="199">
        <v>0.10978</v>
      </c>
      <c r="R432" s="199">
        <f>Q432*H432</f>
        <v>0.10978</v>
      </c>
      <c r="S432" s="199">
        <v>0</v>
      </c>
      <c r="T432" s="200">
        <f>S432*H432</f>
        <v>0</v>
      </c>
      <c r="U432" s="254"/>
      <c r="V432" s="254"/>
      <c r="W432" s="254"/>
      <c r="X432" s="254"/>
      <c r="Y432" s="254"/>
      <c r="Z432" s="254"/>
      <c r="AA432" s="254"/>
      <c r="AB432" s="254"/>
      <c r="AC432" s="254"/>
      <c r="AD432" s="254"/>
      <c r="AE432" s="254"/>
      <c r="AR432" s="201" t="s">
        <v>571</v>
      </c>
      <c r="AT432" s="201" t="s">
        <v>206</v>
      </c>
      <c r="AU432" s="201" t="s">
        <v>85</v>
      </c>
      <c r="AY432" s="17" t="s">
        <v>124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7" t="s">
        <v>83</v>
      </c>
      <c r="BK432" s="202">
        <f>ROUND(I432*H432,2)</f>
        <v>0</v>
      </c>
      <c r="BL432" s="17" t="s">
        <v>571</v>
      </c>
      <c r="BM432" s="201" t="s">
        <v>739</v>
      </c>
    </row>
    <row r="433" spans="1:65" s="13" customFormat="1">
      <c r="B433" s="203"/>
      <c r="C433" s="204"/>
      <c r="D433" s="205" t="s">
        <v>163</v>
      </c>
      <c r="E433" s="206" t="s">
        <v>1</v>
      </c>
      <c r="F433" s="207" t="s">
        <v>890</v>
      </c>
      <c r="G433" s="204"/>
      <c r="H433" s="256" t="s">
        <v>1</v>
      </c>
      <c r="I433" s="204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163</v>
      </c>
      <c r="AU433" s="213" t="s">
        <v>85</v>
      </c>
      <c r="AV433" s="13" t="s">
        <v>83</v>
      </c>
      <c r="AW433" s="13" t="s">
        <v>32</v>
      </c>
      <c r="AX433" s="13" t="s">
        <v>75</v>
      </c>
      <c r="AY433" s="213" t="s">
        <v>124</v>
      </c>
    </row>
    <row r="434" spans="1:65" s="2" customFormat="1" ht="37.9" customHeight="1">
      <c r="A434" s="254"/>
      <c r="B434" s="35"/>
      <c r="C434" s="236">
        <v>100</v>
      </c>
      <c r="D434" s="236" t="s">
        <v>206</v>
      </c>
      <c r="E434" s="237" t="s">
        <v>886</v>
      </c>
      <c r="F434" s="238" t="s">
        <v>887</v>
      </c>
      <c r="G434" s="239" t="s">
        <v>888</v>
      </c>
      <c r="H434" s="260">
        <v>1</v>
      </c>
      <c r="I434" s="241"/>
      <c r="J434" s="242">
        <f>ROUND(I434*H434,2)</f>
        <v>0</v>
      </c>
      <c r="K434" s="243"/>
      <c r="L434" s="39"/>
      <c r="M434" s="244" t="s">
        <v>1</v>
      </c>
      <c r="N434" s="245" t="s">
        <v>40</v>
      </c>
      <c r="O434" s="71"/>
      <c r="P434" s="199">
        <f>O434*H434</f>
        <v>0</v>
      </c>
      <c r="Q434" s="199">
        <v>1.2E-2</v>
      </c>
      <c r="R434" s="199">
        <f>Q434*H434</f>
        <v>1.2E-2</v>
      </c>
      <c r="S434" s="199">
        <v>0</v>
      </c>
      <c r="T434" s="200">
        <f>S434*H434</f>
        <v>0</v>
      </c>
      <c r="U434" s="254"/>
      <c r="V434" s="254"/>
      <c r="W434" s="254"/>
      <c r="X434" s="254"/>
      <c r="Y434" s="254"/>
      <c r="Z434" s="254"/>
      <c r="AA434" s="254"/>
      <c r="AB434" s="254"/>
      <c r="AC434" s="254"/>
      <c r="AD434" s="254"/>
      <c r="AE434" s="254"/>
      <c r="AR434" s="201" t="s">
        <v>571</v>
      </c>
      <c r="AT434" s="201" t="s">
        <v>206</v>
      </c>
      <c r="AU434" s="201" t="s">
        <v>85</v>
      </c>
      <c r="AY434" s="17" t="s">
        <v>124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7" t="s">
        <v>83</v>
      </c>
      <c r="BK434" s="202">
        <f>ROUND(I434*H434,2)</f>
        <v>0</v>
      </c>
      <c r="BL434" s="17" t="s">
        <v>571</v>
      </c>
      <c r="BM434" s="201" t="s">
        <v>739</v>
      </c>
    </row>
    <row r="435" spans="1:65" s="2" customFormat="1" ht="37.9" customHeight="1">
      <c r="A435" s="34"/>
      <c r="B435" s="35"/>
      <c r="C435" s="236">
        <v>101</v>
      </c>
      <c r="D435" s="236" t="s">
        <v>206</v>
      </c>
      <c r="E435" s="237" t="s">
        <v>889</v>
      </c>
      <c r="F435" s="238" t="s">
        <v>891</v>
      </c>
      <c r="G435" s="239" t="s">
        <v>161</v>
      </c>
      <c r="H435" s="260">
        <v>1</v>
      </c>
      <c r="I435" s="241"/>
      <c r="J435" s="242">
        <f>ROUND(I435*H435,2)</f>
        <v>0</v>
      </c>
      <c r="K435" s="243"/>
      <c r="L435" s="39"/>
      <c r="M435" s="246" t="s">
        <v>1</v>
      </c>
      <c r="N435" s="247" t="s">
        <v>40</v>
      </c>
      <c r="O435" s="248"/>
      <c r="P435" s="249">
        <f>O435*H435</f>
        <v>0</v>
      </c>
      <c r="Q435" s="249">
        <v>8.3000000000000004E-2</v>
      </c>
      <c r="R435" s="249">
        <f>Q435*H435</f>
        <v>8.3000000000000004E-2</v>
      </c>
      <c r="S435" s="249">
        <v>0</v>
      </c>
      <c r="T435" s="250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1" t="s">
        <v>571</v>
      </c>
      <c r="AT435" s="201" t="s">
        <v>206</v>
      </c>
      <c r="AU435" s="201" t="s">
        <v>85</v>
      </c>
      <c r="AY435" s="17" t="s">
        <v>124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7" t="s">
        <v>83</v>
      </c>
      <c r="BK435" s="202">
        <f>ROUND(I435*H435,2)</f>
        <v>0</v>
      </c>
      <c r="BL435" s="17" t="s">
        <v>571</v>
      </c>
      <c r="BM435" s="201" t="s">
        <v>739</v>
      </c>
    </row>
    <row r="436" spans="1:65" s="2" customFormat="1" ht="6.95" customHeight="1">
      <c r="A436" s="3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39"/>
      <c r="M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</row>
  </sheetData>
  <sheetProtection password="CA23" sheet="1" objects="1" scenarios="1"/>
  <autoFilter ref="C125:K43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91</v>
      </c>
      <c r="AZ2" s="108" t="s">
        <v>740</v>
      </c>
      <c r="BA2" s="108" t="s">
        <v>740</v>
      </c>
      <c r="BB2" s="108" t="s">
        <v>229</v>
      </c>
      <c r="BC2" s="108" t="s">
        <v>741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742</v>
      </c>
      <c r="BA3" s="108" t="s">
        <v>742</v>
      </c>
      <c r="BB3" s="108" t="s">
        <v>96</v>
      </c>
      <c r="BC3" s="108" t="s">
        <v>743</v>
      </c>
      <c r="BD3" s="108" t="s">
        <v>85</v>
      </c>
    </row>
    <row r="4" spans="1:5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  <c r="AZ4" s="108" t="s">
        <v>744</v>
      </c>
      <c r="BA4" s="108" t="s">
        <v>744</v>
      </c>
      <c r="BB4" s="108" t="s">
        <v>229</v>
      </c>
      <c r="BC4" s="108" t="s">
        <v>745</v>
      </c>
      <c r="BD4" s="108" t="s">
        <v>85</v>
      </c>
    </row>
    <row r="5" spans="1:56" s="1" customFormat="1" ht="6.95" customHeight="1">
      <c r="B5" s="20"/>
      <c r="L5" s="20"/>
      <c r="AZ5" s="108" t="s">
        <v>746</v>
      </c>
      <c r="BA5" s="108" t="s">
        <v>746</v>
      </c>
      <c r="BB5" s="108" t="s">
        <v>96</v>
      </c>
      <c r="BC5" s="108" t="s">
        <v>747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252</v>
      </c>
      <c r="BA6" s="108" t="s">
        <v>252</v>
      </c>
      <c r="BB6" s="108" t="s">
        <v>223</v>
      </c>
      <c r="BC6" s="108" t="s">
        <v>748</v>
      </c>
      <c r="BD6" s="108" t="s">
        <v>85</v>
      </c>
    </row>
    <row r="7" spans="1:56" s="1" customFormat="1" ht="16.5" customHeight="1">
      <c r="B7" s="20"/>
      <c r="E7" s="308" t="str">
        <f>'Rekapitulace stavby'!K6</f>
        <v>Parkoviště ul. Aviatiků, p. p. č. 463/6, k. ú. Hrabůvka</v>
      </c>
      <c r="F7" s="309"/>
      <c r="G7" s="309"/>
      <c r="H7" s="309"/>
      <c r="L7" s="20"/>
      <c r="AZ7" s="108" t="s">
        <v>240</v>
      </c>
      <c r="BA7" s="108" t="s">
        <v>240</v>
      </c>
      <c r="BB7" s="108" t="s">
        <v>229</v>
      </c>
      <c r="BC7" s="108" t="s">
        <v>749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242</v>
      </c>
      <c r="BA8" s="108" t="s">
        <v>242</v>
      </c>
      <c r="BB8" s="108" t="s">
        <v>229</v>
      </c>
      <c r="BC8" s="108" t="s">
        <v>750</v>
      </c>
      <c r="BD8" s="108" t="s">
        <v>85</v>
      </c>
    </row>
    <row r="9" spans="1:56" s="2" customFormat="1" ht="16.5" customHeight="1">
      <c r="A9" s="34"/>
      <c r="B9" s="39"/>
      <c r="C9" s="34"/>
      <c r="D9" s="34"/>
      <c r="E9" s="310" t="s">
        <v>751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752</v>
      </c>
      <c r="BA9" s="108" t="s">
        <v>752</v>
      </c>
      <c r="BB9" s="108" t="s">
        <v>229</v>
      </c>
      <c r="BC9" s="108" t="s">
        <v>753</v>
      </c>
      <c r="BD9" s="108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754</v>
      </c>
      <c r="BA10" s="108" t="s">
        <v>754</v>
      </c>
      <c r="BB10" s="108" t="s">
        <v>375</v>
      </c>
      <c r="BC10" s="108" t="s">
        <v>194</v>
      </c>
      <c r="BD10" s="108" t="s">
        <v>85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755</v>
      </c>
      <c r="BA11" s="108" t="s">
        <v>755</v>
      </c>
      <c r="BB11" s="108" t="s">
        <v>375</v>
      </c>
      <c r="BC11" s="108" t="s">
        <v>756</v>
      </c>
      <c r="BD11" s="108" t="s">
        <v>85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757</v>
      </c>
      <c r="BA12" s="108" t="s">
        <v>757</v>
      </c>
      <c r="BB12" s="108" t="s">
        <v>375</v>
      </c>
      <c r="BC12" s="108" t="s">
        <v>758</v>
      </c>
      <c r="BD12" s="108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272</v>
      </c>
      <c r="BA13" s="108" t="s">
        <v>272</v>
      </c>
      <c r="BB13" s="108" t="s">
        <v>229</v>
      </c>
      <c r="BC13" s="108" t="s">
        <v>759</v>
      </c>
      <c r="BD13" s="108" t="s">
        <v>85</v>
      </c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31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31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ROUND((SUM(BE123:BE202)),  2)</f>
        <v>0</v>
      </c>
      <c r="G33" s="34"/>
      <c r="H33" s="34"/>
      <c r="I33" s="125">
        <v>0.21</v>
      </c>
      <c r="J33" s="124">
        <f>ROUND(((SUM(BE123:BE202))*I33),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ROUND((SUM(BF123:BF202)),  2)</f>
        <v>0</v>
      </c>
      <c r="G34" s="34"/>
      <c r="H34" s="34"/>
      <c r="I34" s="125">
        <v>0.15</v>
      </c>
      <c r="J34" s="124">
        <f>ROUND(((SUM(BF123:BF202))*I34),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ROUND((SUM(BG123:BG202)),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ROUND((SUM(BH123:BH202)),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ROUND((SUM(BI123:BI202)),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6" t="str">
        <f>E7</f>
        <v>Parkoviště ul. Aviatiků, p. p. č. 463/6, k. ú. Hrabůvka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 xml:space="preserve">002 - SO 301 DEŠŤOVÁ KANALIZACE 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Aviatiků, p. p. č. 463/6</v>
      </c>
      <c r="G89" s="36"/>
      <c r="H89" s="36"/>
      <c r="I89" s="29" t="s">
        <v>22</v>
      </c>
      <c r="J89" s="66" t="str">
        <f>IF(J12="","",J12)</f>
        <v>22. 1. 2021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104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276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277</v>
      </c>
      <c r="E99" s="157"/>
      <c r="F99" s="157"/>
      <c r="G99" s="157"/>
      <c r="H99" s="157"/>
      <c r="I99" s="157"/>
      <c r="J99" s="158">
        <f>J172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278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760</v>
      </c>
      <c r="E101" s="157"/>
      <c r="F101" s="157"/>
      <c r="G101" s="157"/>
      <c r="H101" s="157"/>
      <c r="I101" s="157"/>
      <c r="J101" s="158">
        <f>J189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280</v>
      </c>
      <c r="E102" s="157"/>
      <c r="F102" s="157"/>
      <c r="G102" s="157"/>
      <c r="H102" s="157"/>
      <c r="I102" s="157"/>
      <c r="J102" s="158">
        <f>J198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282</v>
      </c>
      <c r="E103" s="157"/>
      <c r="F103" s="157"/>
      <c r="G103" s="157"/>
      <c r="H103" s="157"/>
      <c r="I103" s="157"/>
      <c r="J103" s="158">
        <f>J201</f>
        <v>0</v>
      </c>
      <c r="K103" s="155"/>
      <c r="L103" s="159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108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6" t="str">
        <f>E7</f>
        <v>Parkoviště ul. Aviatiků, p. p. č. 463/6, k. ú. Hrabůvka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99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85" t="str">
        <f>E9</f>
        <v xml:space="preserve">002 - SO 301 DEŠŤOVÁ KANALIZACE </v>
      </c>
      <c r="F115" s="305"/>
      <c r="G115" s="305"/>
      <c r="H115" s="30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Aviatiků, p. p. č. 463/6</v>
      </c>
      <c r="G117" s="36"/>
      <c r="H117" s="36"/>
      <c r="I117" s="29" t="s">
        <v>22</v>
      </c>
      <c r="J117" s="66" t="str">
        <f>IF(J12="","",J12)</f>
        <v>22. 1. 2021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0"/>
      <c r="B122" s="161"/>
      <c r="C122" s="162" t="s">
        <v>109</v>
      </c>
      <c r="D122" s="163" t="s">
        <v>60</v>
      </c>
      <c r="E122" s="163" t="s">
        <v>56</v>
      </c>
      <c r="F122" s="163" t="s">
        <v>57</v>
      </c>
      <c r="G122" s="163" t="s">
        <v>110</v>
      </c>
      <c r="H122" s="163" t="s">
        <v>111</v>
      </c>
      <c r="I122" s="163" t="s">
        <v>112</v>
      </c>
      <c r="J122" s="164" t="s">
        <v>103</v>
      </c>
      <c r="K122" s="165" t="s">
        <v>113</v>
      </c>
      <c r="L122" s="166"/>
      <c r="M122" s="75" t="s">
        <v>1</v>
      </c>
      <c r="N122" s="76" t="s">
        <v>39</v>
      </c>
      <c r="O122" s="76" t="s">
        <v>114</v>
      </c>
      <c r="P122" s="76" t="s">
        <v>115</v>
      </c>
      <c r="Q122" s="76" t="s">
        <v>116</v>
      </c>
      <c r="R122" s="76" t="s">
        <v>117</v>
      </c>
      <c r="S122" s="76" t="s">
        <v>118</v>
      </c>
      <c r="T122" s="77" t="s">
        <v>119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4"/>
      <c r="B123" s="35"/>
      <c r="C123" s="82" t="s">
        <v>120</v>
      </c>
      <c r="D123" s="36"/>
      <c r="E123" s="36"/>
      <c r="F123" s="36"/>
      <c r="G123" s="36"/>
      <c r="H123" s="36"/>
      <c r="I123" s="36"/>
      <c r="J123" s="167">
        <f>BK123</f>
        <v>0</v>
      </c>
      <c r="K123" s="36"/>
      <c r="L123" s="39"/>
      <c r="M123" s="78"/>
      <c r="N123" s="168"/>
      <c r="O123" s="79"/>
      <c r="P123" s="169">
        <f>P124</f>
        <v>0</v>
      </c>
      <c r="Q123" s="79"/>
      <c r="R123" s="169">
        <f>R124</f>
        <v>167.00012329999998</v>
      </c>
      <c r="S123" s="79"/>
      <c r="T123" s="170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105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74</v>
      </c>
      <c r="E124" s="175" t="s">
        <v>121</v>
      </c>
      <c r="F124" s="175" t="s">
        <v>122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P125+P172+P185+P189+P198+P201</f>
        <v>0</v>
      </c>
      <c r="Q124" s="180"/>
      <c r="R124" s="181">
        <f>R125+R172+R185+R189+R198+R201</f>
        <v>167.00012329999998</v>
      </c>
      <c r="S124" s="180"/>
      <c r="T124" s="182">
        <f>T125+T172+T185+T189+T198+T201</f>
        <v>0</v>
      </c>
      <c r="AR124" s="183" t="s">
        <v>83</v>
      </c>
      <c r="AT124" s="184" t="s">
        <v>74</v>
      </c>
      <c r="AU124" s="184" t="s">
        <v>75</v>
      </c>
      <c r="AY124" s="183" t="s">
        <v>124</v>
      </c>
      <c r="BK124" s="185">
        <f>BK125+BK172+BK185+BK189+BK198+BK201</f>
        <v>0</v>
      </c>
    </row>
    <row r="125" spans="1:65" s="12" customFormat="1" ht="22.9" customHeight="1">
      <c r="B125" s="172"/>
      <c r="C125" s="173"/>
      <c r="D125" s="174" t="s">
        <v>74</v>
      </c>
      <c r="E125" s="186" t="s">
        <v>83</v>
      </c>
      <c r="F125" s="186" t="s">
        <v>285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SUM(P126:P171)</f>
        <v>0</v>
      </c>
      <c r="Q125" s="180"/>
      <c r="R125" s="181">
        <f>SUM(R126:R171)</f>
        <v>159.00578532</v>
      </c>
      <c r="S125" s="180"/>
      <c r="T125" s="182">
        <f>SUM(T126:T171)</f>
        <v>0</v>
      </c>
      <c r="AR125" s="183" t="s">
        <v>83</v>
      </c>
      <c r="AT125" s="184" t="s">
        <v>74</v>
      </c>
      <c r="AU125" s="184" t="s">
        <v>83</v>
      </c>
      <c r="AY125" s="183" t="s">
        <v>124</v>
      </c>
      <c r="BK125" s="185">
        <f>SUM(BK126:BK171)</f>
        <v>0</v>
      </c>
    </row>
    <row r="126" spans="1:65" s="2" customFormat="1" ht="24.2" customHeight="1">
      <c r="A126" s="34"/>
      <c r="B126" s="35"/>
      <c r="C126" s="236" t="s">
        <v>83</v>
      </c>
      <c r="D126" s="236" t="s">
        <v>206</v>
      </c>
      <c r="E126" s="237" t="s">
        <v>761</v>
      </c>
      <c r="F126" s="238" t="s">
        <v>762</v>
      </c>
      <c r="G126" s="239" t="s">
        <v>229</v>
      </c>
      <c r="H126" s="240">
        <v>39.792000000000002</v>
      </c>
      <c r="I126" s="241"/>
      <c r="J126" s="242">
        <f>ROUND(I126*H126,2)</f>
        <v>0</v>
      </c>
      <c r="K126" s="243"/>
      <c r="L126" s="39"/>
      <c r="M126" s="244" t="s">
        <v>1</v>
      </c>
      <c r="N126" s="245" t="s">
        <v>40</v>
      </c>
      <c r="O126" s="7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130</v>
      </c>
      <c r="AT126" s="201" t="s">
        <v>206</v>
      </c>
      <c r="AU126" s="201" t="s">
        <v>85</v>
      </c>
      <c r="AY126" s="17" t="s">
        <v>124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" t="s">
        <v>83</v>
      </c>
      <c r="BK126" s="202">
        <f>ROUND(I126*H126,2)</f>
        <v>0</v>
      </c>
      <c r="BL126" s="17" t="s">
        <v>130</v>
      </c>
      <c r="BM126" s="201" t="s">
        <v>763</v>
      </c>
    </row>
    <row r="127" spans="1:65" s="13" customFormat="1">
      <c r="B127" s="203"/>
      <c r="C127" s="204"/>
      <c r="D127" s="205" t="s">
        <v>163</v>
      </c>
      <c r="E127" s="206" t="s">
        <v>1</v>
      </c>
      <c r="F127" s="207" t="s">
        <v>764</v>
      </c>
      <c r="G127" s="204"/>
      <c r="H127" s="206" t="s">
        <v>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163</v>
      </c>
      <c r="AU127" s="213" t="s">
        <v>85</v>
      </c>
      <c r="AV127" s="13" t="s">
        <v>83</v>
      </c>
      <c r="AW127" s="13" t="s">
        <v>32</v>
      </c>
      <c r="AX127" s="13" t="s">
        <v>75</v>
      </c>
      <c r="AY127" s="213" t="s">
        <v>124</v>
      </c>
    </row>
    <row r="128" spans="1:65" s="14" customFormat="1">
      <c r="B128" s="214"/>
      <c r="C128" s="215"/>
      <c r="D128" s="205" t="s">
        <v>163</v>
      </c>
      <c r="E128" s="216" t="s">
        <v>740</v>
      </c>
      <c r="F128" s="217" t="s">
        <v>900</v>
      </c>
      <c r="G128" s="215"/>
      <c r="H128" s="218">
        <v>39.792000000000002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163</v>
      </c>
      <c r="AU128" s="224" t="s">
        <v>85</v>
      </c>
      <c r="AV128" s="14" t="s">
        <v>85</v>
      </c>
      <c r="AW128" s="14" t="s">
        <v>32</v>
      </c>
      <c r="AX128" s="14" t="s">
        <v>83</v>
      </c>
      <c r="AY128" s="224" t="s">
        <v>124</v>
      </c>
    </row>
    <row r="129" spans="1:65" s="2" customFormat="1" ht="24.2" customHeight="1">
      <c r="A129" s="34"/>
      <c r="B129" s="35"/>
      <c r="C129" s="236" t="s">
        <v>85</v>
      </c>
      <c r="D129" s="236" t="s">
        <v>206</v>
      </c>
      <c r="E129" s="237" t="s">
        <v>765</v>
      </c>
      <c r="F129" s="238" t="s">
        <v>766</v>
      </c>
      <c r="G129" s="239" t="s">
        <v>229</v>
      </c>
      <c r="H129" s="240">
        <v>26.24</v>
      </c>
      <c r="I129" s="241"/>
      <c r="J129" s="242">
        <f>ROUND(I129*H129,2)</f>
        <v>0</v>
      </c>
      <c r="K129" s="243"/>
      <c r="L129" s="39"/>
      <c r="M129" s="244" t="s">
        <v>1</v>
      </c>
      <c r="N129" s="245" t="s">
        <v>40</v>
      </c>
      <c r="O129" s="7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1" t="s">
        <v>130</v>
      </c>
      <c r="AT129" s="201" t="s">
        <v>206</v>
      </c>
      <c r="AU129" s="201" t="s">
        <v>85</v>
      </c>
      <c r="AY129" s="17" t="s">
        <v>124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" t="s">
        <v>83</v>
      </c>
      <c r="BK129" s="202">
        <f>ROUND(I129*H129,2)</f>
        <v>0</v>
      </c>
      <c r="BL129" s="17" t="s">
        <v>130</v>
      </c>
      <c r="BM129" s="201" t="s">
        <v>767</v>
      </c>
    </row>
    <row r="130" spans="1:65" s="13" customFormat="1">
      <c r="B130" s="203"/>
      <c r="C130" s="204"/>
      <c r="D130" s="205" t="s">
        <v>163</v>
      </c>
      <c r="E130" s="206" t="s">
        <v>1</v>
      </c>
      <c r="F130" s="207" t="s">
        <v>768</v>
      </c>
      <c r="G130" s="204"/>
      <c r="H130" s="206" t="s">
        <v>1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163</v>
      </c>
      <c r="AU130" s="213" t="s">
        <v>85</v>
      </c>
      <c r="AV130" s="13" t="s">
        <v>83</v>
      </c>
      <c r="AW130" s="13" t="s">
        <v>32</v>
      </c>
      <c r="AX130" s="13" t="s">
        <v>75</v>
      </c>
      <c r="AY130" s="213" t="s">
        <v>124</v>
      </c>
    </row>
    <row r="131" spans="1:65" s="14" customFormat="1">
      <c r="B131" s="214"/>
      <c r="C131" s="215"/>
      <c r="D131" s="205" t="s">
        <v>163</v>
      </c>
      <c r="E131" s="216" t="s">
        <v>240</v>
      </c>
      <c r="F131" s="217" t="s">
        <v>901</v>
      </c>
      <c r="G131" s="215"/>
      <c r="H131" s="218">
        <v>26.24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163</v>
      </c>
      <c r="AU131" s="224" t="s">
        <v>85</v>
      </c>
      <c r="AV131" s="14" t="s">
        <v>85</v>
      </c>
      <c r="AW131" s="14" t="s">
        <v>32</v>
      </c>
      <c r="AX131" s="14" t="s">
        <v>83</v>
      </c>
      <c r="AY131" s="224" t="s">
        <v>124</v>
      </c>
    </row>
    <row r="132" spans="1:65" s="2" customFormat="1" ht="14.45" customHeight="1">
      <c r="A132" s="34"/>
      <c r="B132" s="35"/>
      <c r="C132" s="236" t="s">
        <v>134</v>
      </c>
      <c r="D132" s="236" t="s">
        <v>206</v>
      </c>
      <c r="E132" s="237" t="s">
        <v>769</v>
      </c>
      <c r="F132" s="238" t="s">
        <v>770</v>
      </c>
      <c r="G132" s="239" t="s">
        <v>223</v>
      </c>
      <c r="H132" s="240">
        <v>146.173</v>
      </c>
      <c r="I132" s="241"/>
      <c r="J132" s="242">
        <f>ROUND(I132*H132,2)</f>
        <v>0</v>
      </c>
      <c r="K132" s="243"/>
      <c r="L132" s="39"/>
      <c r="M132" s="244" t="s">
        <v>1</v>
      </c>
      <c r="N132" s="245" t="s">
        <v>40</v>
      </c>
      <c r="O132" s="71"/>
      <c r="P132" s="199">
        <f>O132*H132</f>
        <v>0</v>
      </c>
      <c r="Q132" s="199">
        <v>8.4000000000000003E-4</v>
      </c>
      <c r="R132" s="199">
        <f>Q132*H132</f>
        <v>0.12278532</v>
      </c>
      <c r="S132" s="199">
        <v>0</v>
      </c>
      <c r="T132" s="20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1" t="s">
        <v>130</v>
      </c>
      <c r="AT132" s="201" t="s">
        <v>206</v>
      </c>
      <c r="AU132" s="201" t="s">
        <v>85</v>
      </c>
      <c r="AY132" s="17" t="s">
        <v>124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" t="s">
        <v>83</v>
      </c>
      <c r="BK132" s="202">
        <f>ROUND(I132*H132,2)</f>
        <v>0</v>
      </c>
      <c r="BL132" s="17" t="s">
        <v>130</v>
      </c>
      <c r="BM132" s="201" t="s">
        <v>771</v>
      </c>
    </row>
    <row r="133" spans="1:65" s="13" customFormat="1">
      <c r="B133" s="203"/>
      <c r="C133" s="204"/>
      <c r="D133" s="205" t="s">
        <v>163</v>
      </c>
      <c r="E133" s="206" t="s">
        <v>1</v>
      </c>
      <c r="F133" s="207" t="s">
        <v>772</v>
      </c>
      <c r="G133" s="204"/>
      <c r="H133" s="206" t="s">
        <v>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163</v>
      </c>
      <c r="AU133" s="213" t="s">
        <v>85</v>
      </c>
      <c r="AV133" s="13" t="s">
        <v>83</v>
      </c>
      <c r="AW133" s="13" t="s">
        <v>32</v>
      </c>
      <c r="AX133" s="13" t="s">
        <v>75</v>
      </c>
      <c r="AY133" s="213" t="s">
        <v>124</v>
      </c>
    </row>
    <row r="134" spans="1:65" s="14" customFormat="1">
      <c r="B134" s="214"/>
      <c r="C134" s="215"/>
      <c r="D134" s="205" t="s">
        <v>163</v>
      </c>
      <c r="E134" s="216" t="s">
        <v>1</v>
      </c>
      <c r="F134" s="217" t="s">
        <v>773</v>
      </c>
      <c r="G134" s="215"/>
      <c r="H134" s="218">
        <v>24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163</v>
      </c>
      <c r="AU134" s="224" t="s">
        <v>85</v>
      </c>
      <c r="AV134" s="14" t="s">
        <v>85</v>
      </c>
      <c r="AW134" s="14" t="s">
        <v>32</v>
      </c>
      <c r="AX134" s="14" t="s">
        <v>75</v>
      </c>
      <c r="AY134" s="224" t="s">
        <v>124</v>
      </c>
    </row>
    <row r="135" spans="1:65" s="13" customFormat="1">
      <c r="B135" s="203"/>
      <c r="C135" s="204"/>
      <c r="D135" s="205" t="s">
        <v>163</v>
      </c>
      <c r="E135" s="206" t="s">
        <v>1</v>
      </c>
      <c r="F135" s="207" t="s">
        <v>768</v>
      </c>
      <c r="G135" s="204"/>
      <c r="H135" s="206" t="s">
        <v>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163</v>
      </c>
      <c r="AU135" s="213" t="s">
        <v>85</v>
      </c>
      <c r="AV135" s="13" t="s">
        <v>83</v>
      </c>
      <c r="AW135" s="13" t="s">
        <v>32</v>
      </c>
      <c r="AX135" s="13" t="s">
        <v>75</v>
      </c>
      <c r="AY135" s="213" t="s">
        <v>124</v>
      </c>
    </row>
    <row r="136" spans="1:65" s="14" customFormat="1">
      <c r="B136" s="214"/>
      <c r="C136" s="215"/>
      <c r="D136" s="205" t="s">
        <v>163</v>
      </c>
      <c r="E136" s="216" t="s">
        <v>1</v>
      </c>
      <c r="F136" s="217" t="s">
        <v>774</v>
      </c>
      <c r="G136" s="215"/>
      <c r="H136" s="218">
        <v>49.981000000000002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163</v>
      </c>
      <c r="AU136" s="224" t="s">
        <v>85</v>
      </c>
      <c r="AV136" s="14" t="s">
        <v>85</v>
      </c>
      <c r="AW136" s="14" t="s">
        <v>32</v>
      </c>
      <c r="AX136" s="14" t="s">
        <v>75</v>
      </c>
      <c r="AY136" s="224" t="s">
        <v>124</v>
      </c>
    </row>
    <row r="137" spans="1:65" s="13" customFormat="1">
      <c r="B137" s="203"/>
      <c r="C137" s="204"/>
      <c r="D137" s="205" t="s">
        <v>163</v>
      </c>
      <c r="E137" s="206" t="s">
        <v>1</v>
      </c>
      <c r="F137" s="217" t="s">
        <v>740</v>
      </c>
      <c r="G137" s="204"/>
      <c r="H137" s="218">
        <v>39.792000000000002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163</v>
      </c>
      <c r="AU137" s="213" t="s">
        <v>85</v>
      </c>
      <c r="AV137" s="13" t="s">
        <v>83</v>
      </c>
      <c r="AW137" s="13" t="s">
        <v>32</v>
      </c>
      <c r="AX137" s="13" t="s">
        <v>75</v>
      </c>
      <c r="AY137" s="213" t="s">
        <v>124</v>
      </c>
    </row>
    <row r="138" spans="1:65" s="14" customFormat="1">
      <c r="B138" s="214"/>
      <c r="C138" s="215"/>
      <c r="D138" s="205" t="s">
        <v>163</v>
      </c>
      <c r="E138" s="216" t="s">
        <v>1</v>
      </c>
      <c r="F138" s="217" t="s">
        <v>902</v>
      </c>
      <c r="G138" s="215"/>
      <c r="H138" s="218">
        <v>32.4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163</v>
      </c>
      <c r="AU138" s="224" t="s">
        <v>85</v>
      </c>
      <c r="AV138" s="14" t="s">
        <v>85</v>
      </c>
      <c r="AW138" s="14" t="s">
        <v>32</v>
      </c>
      <c r="AX138" s="14" t="s">
        <v>75</v>
      </c>
      <c r="AY138" s="224" t="s">
        <v>124</v>
      </c>
    </row>
    <row r="139" spans="1:65" s="15" customFormat="1">
      <c r="B139" s="225"/>
      <c r="C139" s="226"/>
      <c r="D139" s="205" t="s">
        <v>163</v>
      </c>
      <c r="E139" s="227" t="s">
        <v>1</v>
      </c>
      <c r="F139" s="228" t="s">
        <v>166</v>
      </c>
      <c r="G139" s="226"/>
      <c r="H139" s="229">
        <v>146.173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163</v>
      </c>
      <c r="AU139" s="235" t="s">
        <v>85</v>
      </c>
      <c r="AV139" s="15" t="s">
        <v>130</v>
      </c>
      <c r="AW139" s="15" t="s">
        <v>32</v>
      </c>
      <c r="AX139" s="15" t="s">
        <v>83</v>
      </c>
      <c r="AY139" s="235" t="s">
        <v>124</v>
      </c>
    </row>
    <row r="140" spans="1:65" s="2" customFormat="1" ht="24.2" customHeight="1">
      <c r="A140" s="34"/>
      <c r="B140" s="35"/>
      <c r="C140" s="236">
        <v>4</v>
      </c>
      <c r="D140" s="236" t="s">
        <v>206</v>
      </c>
      <c r="E140" s="237" t="s">
        <v>775</v>
      </c>
      <c r="F140" s="238" t="s">
        <v>776</v>
      </c>
      <c r="G140" s="239" t="s">
        <v>223</v>
      </c>
      <c r="H140" s="240">
        <v>146.173</v>
      </c>
      <c r="I140" s="241"/>
      <c r="J140" s="242">
        <f>ROUND(I140*H140,2)</f>
        <v>0</v>
      </c>
      <c r="K140" s="243"/>
      <c r="L140" s="39"/>
      <c r="M140" s="244" t="s">
        <v>1</v>
      </c>
      <c r="N140" s="245" t="s">
        <v>40</v>
      </c>
      <c r="O140" s="7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130</v>
      </c>
      <c r="AT140" s="201" t="s">
        <v>206</v>
      </c>
      <c r="AU140" s="201" t="s">
        <v>85</v>
      </c>
      <c r="AY140" s="17" t="s">
        <v>124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7" t="s">
        <v>83</v>
      </c>
      <c r="BK140" s="202">
        <f>ROUND(I140*H140,2)</f>
        <v>0</v>
      </c>
      <c r="BL140" s="17" t="s">
        <v>130</v>
      </c>
      <c r="BM140" s="201" t="s">
        <v>777</v>
      </c>
    </row>
    <row r="141" spans="1:65" s="2" customFormat="1" ht="24.2" customHeight="1">
      <c r="A141" s="34"/>
      <c r="B141" s="35"/>
      <c r="C141" s="236">
        <v>5</v>
      </c>
      <c r="D141" s="236" t="s">
        <v>206</v>
      </c>
      <c r="E141" s="237" t="s">
        <v>351</v>
      </c>
      <c r="F141" s="238" t="s">
        <v>352</v>
      </c>
      <c r="G141" s="239" t="s">
        <v>229</v>
      </c>
      <c r="H141" s="240">
        <v>66.031999999999996</v>
      </c>
      <c r="I141" s="241"/>
      <c r="J141" s="242">
        <f>ROUND(I141*H141,2)</f>
        <v>0</v>
      </c>
      <c r="K141" s="243"/>
      <c r="L141" s="39"/>
      <c r="M141" s="244" t="s">
        <v>1</v>
      </c>
      <c r="N141" s="245" t="s">
        <v>40</v>
      </c>
      <c r="O141" s="7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130</v>
      </c>
      <c r="AT141" s="201" t="s">
        <v>206</v>
      </c>
      <c r="AU141" s="201" t="s">
        <v>85</v>
      </c>
      <c r="AY141" s="17" t="s">
        <v>124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83</v>
      </c>
      <c r="BK141" s="202">
        <f>ROUND(I141*H141,2)</f>
        <v>0</v>
      </c>
      <c r="BL141" s="17" t="s">
        <v>130</v>
      </c>
      <c r="BM141" s="201" t="s">
        <v>778</v>
      </c>
    </row>
    <row r="142" spans="1:65" s="14" customFormat="1">
      <c r="B142" s="214"/>
      <c r="C142" s="215"/>
      <c r="D142" s="205" t="s">
        <v>163</v>
      </c>
      <c r="E142" s="216" t="s">
        <v>1</v>
      </c>
      <c r="F142" s="217" t="s">
        <v>779</v>
      </c>
      <c r="G142" s="215"/>
      <c r="H142" s="218">
        <v>66.031999999999996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163</v>
      </c>
      <c r="AU142" s="224" t="s">
        <v>85</v>
      </c>
      <c r="AV142" s="14" t="s">
        <v>85</v>
      </c>
      <c r="AW142" s="14" t="s">
        <v>32</v>
      </c>
      <c r="AX142" s="14" t="s">
        <v>83</v>
      </c>
      <c r="AY142" s="224" t="s">
        <v>124</v>
      </c>
    </row>
    <row r="143" spans="1:65" s="2" customFormat="1" ht="24.2" customHeight="1">
      <c r="A143" s="34"/>
      <c r="B143" s="35"/>
      <c r="C143" s="236">
        <v>6</v>
      </c>
      <c r="D143" s="236" t="s">
        <v>206</v>
      </c>
      <c r="E143" s="237" t="s">
        <v>360</v>
      </c>
      <c r="F143" s="238" t="s">
        <v>361</v>
      </c>
      <c r="G143" s="239" t="s">
        <v>229</v>
      </c>
      <c r="H143" s="240">
        <v>66.031999999999996</v>
      </c>
      <c r="I143" s="241"/>
      <c r="J143" s="242">
        <f>ROUND(I143*H143,2)</f>
        <v>0</v>
      </c>
      <c r="K143" s="243"/>
      <c r="L143" s="39"/>
      <c r="M143" s="244" t="s">
        <v>1</v>
      </c>
      <c r="N143" s="245" t="s">
        <v>40</v>
      </c>
      <c r="O143" s="7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1" t="s">
        <v>130</v>
      </c>
      <c r="AT143" s="201" t="s">
        <v>206</v>
      </c>
      <c r="AU143" s="201" t="s">
        <v>85</v>
      </c>
      <c r="AY143" s="17" t="s">
        <v>124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" t="s">
        <v>83</v>
      </c>
      <c r="BK143" s="202">
        <f>ROUND(I143*H143,2)</f>
        <v>0</v>
      </c>
      <c r="BL143" s="17" t="s">
        <v>130</v>
      </c>
      <c r="BM143" s="201" t="s">
        <v>780</v>
      </c>
    </row>
    <row r="144" spans="1:65" s="14" customFormat="1">
      <c r="B144" s="214"/>
      <c r="C144" s="215"/>
      <c r="D144" s="205" t="s">
        <v>163</v>
      </c>
      <c r="E144" s="216" t="s">
        <v>242</v>
      </c>
      <c r="F144" s="217" t="s">
        <v>779</v>
      </c>
      <c r="G144" s="215"/>
      <c r="H144" s="218">
        <v>66.031999999999996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163</v>
      </c>
      <c r="AU144" s="224" t="s">
        <v>85</v>
      </c>
      <c r="AV144" s="14" t="s">
        <v>85</v>
      </c>
      <c r="AW144" s="14" t="s">
        <v>32</v>
      </c>
      <c r="AX144" s="14" t="s">
        <v>83</v>
      </c>
      <c r="AY144" s="224" t="s">
        <v>124</v>
      </c>
    </row>
    <row r="145" spans="1:65" s="2" customFormat="1" ht="24.2" customHeight="1">
      <c r="A145" s="34"/>
      <c r="B145" s="35"/>
      <c r="C145" s="236">
        <v>7</v>
      </c>
      <c r="D145" s="236" t="s">
        <v>206</v>
      </c>
      <c r="E145" s="237" t="s">
        <v>363</v>
      </c>
      <c r="F145" s="238" t="s">
        <v>364</v>
      </c>
      <c r="G145" s="239" t="s">
        <v>229</v>
      </c>
      <c r="H145" s="240">
        <v>330.16</v>
      </c>
      <c r="I145" s="241"/>
      <c r="J145" s="242">
        <f>ROUND(I145*H145,2)</f>
        <v>0</v>
      </c>
      <c r="K145" s="243"/>
      <c r="L145" s="39"/>
      <c r="M145" s="244" t="s">
        <v>1</v>
      </c>
      <c r="N145" s="245" t="s">
        <v>40</v>
      </c>
      <c r="O145" s="7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130</v>
      </c>
      <c r="AT145" s="201" t="s">
        <v>206</v>
      </c>
      <c r="AU145" s="201" t="s">
        <v>85</v>
      </c>
      <c r="AY145" s="17" t="s">
        <v>124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" t="s">
        <v>83</v>
      </c>
      <c r="BK145" s="202">
        <f>ROUND(I145*H145,2)</f>
        <v>0</v>
      </c>
      <c r="BL145" s="17" t="s">
        <v>130</v>
      </c>
      <c r="BM145" s="201" t="s">
        <v>781</v>
      </c>
    </row>
    <row r="146" spans="1:65" s="13" customFormat="1">
      <c r="B146" s="203"/>
      <c r="C146" s="204"/>
      <c r="D146" s="205" t="s">
        <v>163</v>
      </c>
      <c r="E146" s="206" t="s">
        <v>1</v>
      </c>
      <c r="F146" s="207" t="s">
        <v>903</v>
      </c>
      <c r="G146" s="204"/>
      <c r="H146" s="206" t="s">
        <v>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163</v>
      </c>
      <c r="AU146" s="213" t="s">
        <v>85</v>
      </c>
      <c r="AV146" s="13" t="s">
        <v>83</v>
      </c>
      <c r="AW146" s="13" t="s">
        <v>32</v>
      </c>
      <c r="AX146" s="13" t="s">
        <v>75</v>
      </c>
      <c r="AY146" s="213" t="s">
        <v>124</v>
      </c>
    </row>
    <row r="147" spans="1:65" s="14" customFormat="1">
      <c r="B147" s="214"/>
      <c r="C147" s="215"/>
      <c r="D147" s="205" t="s">
        <v>163</v>
      </c>
      <c r="E147" s="216" t="s">
        <v>1</v>
      </c>
      <c r="F147" s="217" t="s">
        <v>904</v>
      </c>
      <c r="G147" s="215"/>
      <c r="H147" s="218">
        <v>330.16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163</v>
      </c>
      <c r="AU147" s="224" t="s">
        <v>85</v>
      </c>
      <c r="AV147" s="14" t="s">
        <v>85</v>
      </c>
      <c r="AW147" s="14" t="s">
        <v>32</v>
      </c>
      <c r="AX147" s="14" t="s">
        <v>83</v>
      </c>
      <c r="AY147" s="224" t="s">
        <v>124</v>
      </c>
    </row>
    <row r="148" spans="1:65" s="2" customFormat="1" ht="14.45" customHeight="1">
      <c r="A148" s="34"/>
      <c r="B148" s="35"/>
      <c r="C148" s="236">
        <v>8</v>
      </c>
      <c r="D148" s="236" t="s">
        <v>206</v>
      </c>
      <c r="E148" s="237" t="s">
        <v>367</v>
      </c>
      <c r="F148" s="238" t="s">
        <v>368</v>
      </c>
      <c r="G148" s="239" t="s">
        <v>229</v>
      </c>
      <c r="H148" s="240">
        <v>66.031999999999996</v>
      </c>
      <c r="I148" s="241"/>
      <c r="J148" s="242">
        <f>ROUND(I148*H148,2)</f>
        <v>0</v>
      </c>
      <c r="K148" s="243"/>
      <c r="L148" s="39"/>
      <c r="M148" s="244" t="s">
        <v>1</v>
      </c>
      <c r="N148" s="245" t="s">
        <v>40</v>
      </c>
      <c r="O148" s="7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130</v>
      </c>
      <c r="AT148" s="201" t="s">
        <v>206</v>
      </c>
      <c r="AU148" s="201" t="s">
        <v>85</v>
      </c>
      <c r="AY148" s="17" t="s">
        <v>124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" t="s">
        <v>83</v>
      </c>
      <c r="BK148" s="202">
        <f>ROUND(I148*H148,2)</f>
        <v>0</v>
      </c>
      <c r="BL148" s="17" t="s">
        <v>130</v>
      </c>
      <c r="BM148" s="201" t="s">
        <v>782</v>
      </c>
    </row>
    <row r="149" spans="1:65" s="14" customFormat="1">
      <c r="B149" s="214"/>
      <c r="C149" s="215"/>
      <c r="D149" s="205" t="s">
        <v>163</v>
      </c>
      <c r="E149" s="216" t="s">
        <v>1</v>
      </c>
      <c r="F149" s="217" t="s">
        <v>242</v>
      </c>
      <c r="G149" s="215"/>
      <c r="H149" s="218">
        <v>66.031999999999996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163</v>
      </c>
      <c r="AU149" s="224" t="s">
        <v>85</v>
      </c>
      <c r="AV149" s="14" t="s">
        <v>85</v>
      </c>
      <c r="AW149" s="14" t="s">
        <v>32</v>
      </c>
      <c r="AX149" s="14" t="s">
        <v>83</v>
      </c>
      <c r="AY149" s="224" t="s">
        <v>124</v>
      </c>
    </row>
    <row r="150" spans="1:65" s="2" customFormat="1" ht="14.45" customHeight="1">
      <c r="A150" s="34"/>
      <c r="B150" s="35"/>
      <c r="C150" s="236">
        <v>9</v>
      </c>
      <c r="D150" s="236" t="s">
        <v>206</v>
      </c>
      <c r="E150" s="237" t="s">
        <v>370</v>
      </c>
      <c r="F150" s="238" t="s">
        <v>371</v>
      </c>
      <c r="G150" s="239" t="s">
        <v>229</v>
      </c>
      <c r="H150" s="240">
        <v>66.031999999999996</v>
      </c>
      <c r="I150" s="241"/>
      <c r="J150" s="242">
        <f>ROUND(I150*H150,2)</f>
        <v>0</v>
      </c>
      <c r="K150" s="243"/>
      <c r="L150" s="39"/>
      <c r="M150" s="244" t="s">
        <v>1</v>
      </c>
      <c r="N150" s="245" t="s">
        <v>40</v>
      </c>
      <c r="O150" s="7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130</v>
      </c>
      <c r="AT150" s="201" t="s">
        <v>206</v>
      </c>
      <c r="AU150" s="201" t="s">
        <v>85</v>
      </c>
      <c r="AY150" s="17" t="s">
        <v>124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83</v>
      </c>
      <c r="BK150" s="202">
        <f>ROUND(I150*H150,2)</f>
        <v>0</v>
      </c>
      <c r="BL150" s="17" t="s">
        <v>130</v>
      </c>
      <c r="BM150" s="201" t="s">
        <v>783</v>
      </c>
    </row>
    <row r="151" spans="1:65" s="14" customFormat="1">
      <c r="B151" s="214"/>
      <c r="C151" s="215"/>
      <c r="D151" s="205" t="s">
        <v>163</v>
      </c>
      <c r="E151" s="216" t="s">
        <v>1</v>
      </c>
      <c r="F151" s="217" t="s">
        <v>242</v>
      </c>
      <c r="G151" s="215"/>
      <c r="H151" s="218">
        <v>66.031999999999996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163</v>
      </c>
      <c r="AU151" s="224" t="s">
        <v>85</v>
      </c>
      <c r="AV151" s="14" t="s">
        <v>85</v>
      </c>
      <c r="AW151" s="14" t="s">
        <v>32</v>
      </c>
      <c r="AX151" s="14" t="s">
        <v>83</v>
      </c>
      <c r="AY151" s="224" t="s">
        <v>124</v>
      </c>
    </row>
    <row r="152" spans="1:65" s="2" customFormat="1" ht="24.2" customHeight="1">
      <c r="A152" s="34"/>
      <c r="B152" s="35"/>
      <c r="C152" s="236">
        <v>10</v>
      </c>
      <c r="D152" s="236" t="s">
        <v>206</v>
      </c>
      <c r="E152" s="237" t="s">
        <v>373</v>
      </c>
      <c r="F152" s="238" t="s">
        <v>374</v>
      </c>
      <c r="G152" s="239" t="s">
        <v>375</v>
      </c>
      <c r="H152" s="240">
        <v>112.254</v>
      </c>
      <c r="I152" s="241"/>
      <c r="J152" s="242">
        <f>ROUND(I152*H152,2)</f>
        <v>0</v>
      </c>
      <c r="K152" s="243"/>
      <c r="L152" s="39"/>
      <c r="M152" s="244" t="s">
        <v>1</v>
      </c>
      <c r="N152" s="245" t="s">
        <v>40</v>
      </c>
      <c r="O152" s="7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1" t="s">
        <v>130</v>
      </c>
      <c r="AT152" s="201" t="s">
        <v>206</v>
      </c>
      <c r="AU152" s="201" t="s">
        <v>85</v>
      </c>
      <c r="AY152" s="17" t="s">
        <v>124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" t="s">
        <v>83</v>
      </c>
      <c r="BK152" s="202">
        <f>ROUND(I152*H152,2)</f>
        <v>0</v>
      </c>
      <c r="BL152" s="17" t="s">
        <v>130</v>
      </c>
      <c r="BM152" s="201" t="s">
        <v>784</v>
      </c>
    </row>
    <row r="153" spans="1:65" s="14" customFormat="1">
      <c r="B153" s="214"/>
      <c r="C153" s="215"/>
      <c r="D153" s="205" t="s">
        <v>163</v>
      </c>
      <c r="E153" s="216" t="s">
        <v>1</v>
      </c>
      <c r="F153" s="217" t="s">
        <v>377</v>
      </c>
      <c r="G153" s="215"/>
      <c r="H153" s="218">
        <v>112.254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163</v>
      </c>
      <c r="AU153" s="224" t="s">
        <v>85</v>
      </c>
      <c r="AV153" s="14" t="s">
        <v>85</v>
      </c>
      <c r="AW153" s="14" t="s">
        <v>32</v>
      </c>
      <c r="AX153" s="14" t="s">
        <v>83</v>
      </c>
      <c r="AY153" s="224" t="s">
        <v>124</v>
      </c>
    </row>
    <row r="154" spans="1:65" s="2" customFormat="1" ht="14.45" customHeight="1">
      <c r="A154" s="34"/>
      <c r="B154" s="35"/>
      <c r="C154" s="188">
        <v>11</v>
      </c>
      <c r="D154" s="188" t="s">
        <v>126</v>
      </c>
      <c r="E154" s="189" t="s">
        <v>785</v>
      </c>
      <c r="F154" s="190" t="s">
        <v>786</v>
      </c>
      <c r="G154" s="191" t="s">
        <v>375</v>
      </c>
      <c r="H154" s="192">
        <v>18</v>
      </c>
      <c r="I154" s="193"/>
      <c r="J154" s="194">
        <f>ROUND(I154*H154,2)</f>
        <v>0</v>
      </c>
      <c r="K154" s="195"/>
      <c r="L154" s="196"/>
      <c r="M154" s="197" t="s">
        <v>1</v>
      </c>
      <c r="N154" s="198" t="s">
        <v>40</v>
      </c>
      <c r="O154" s="71"/>
      <c r="P154" s="199">
        <f>O154*H154</f>
        <v>0</v>
      </c>
      <c r="Q154" s="199">
        <v>1</v>
      </c>
      <c r="R154" s="199">
        <f>Q154*H154</f>
        <v>18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129</v>
      </c>
      <c r="AT154" s="201" t="s">
        <v>126</v>
      </c>
      <c r="AU154" s="201" t="s">
        <v>85</v>
      </c>
      <c r="AY154" s="17" t="s">
        <v>124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" t="s">
        <v>83</v>
      </c>
      <c r="BK154" s="202">
        <f>ROUND(I154*H154,2)</f>
        <v>0</v>
      </c>
      <c r="BL154" s="17" t="s">
        <v>130</v>
      </c>
      <c r="BM154" s="201" t="s">
        <v>787</v>
      </c>
    </row>
    <row r="155" spans="1:65" s="13" customFormat="1">
      <c r="B155" s="203"/>
      <c r="C155" s="204"/>
      <c r="D155" s="205" t="s">
        <v>163</v>
      </c>
      <c r="E155" s="206" t="s">
        <v>1</v>
      </c>
      <c r="F155" s="207" t="s">
        <v>764</v>
      </c>
      <c r="G155" s="204"/>
      <c r="H155" s="206" t="s">
        <v>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163</v>
      </c>
      <c r="AU155" s="213" t="s">
        <v>85</v>
      </c>
      <c r="AV155" s="13" t="s">
        <v>83</v>
      </c>
      <c r="AW155" s="13" t="s">
        <v>32</v>
      </c>
      <c r="AX155" s="13" t="s">
        <v>75</v>
      </c>
      <c r="AY155" s="213" t="s">
        <v>124</v>
      </c>
    </row>
    <row r="156" spans="1:65" s="14" customFormat="1">
      <c r="B156" s="214"/>
      <c r="C156" s="215"/>
      <c r="D156" s="205" t="s">
        <v>163</v>
      </c>
      <c r="E156" s="216" t="s">
        <v>754</v>
      </c>
      <c r="F156" s="217" t="s">
        <v>788</v>
      </c>
      <c r="G156" s="215"/>
      <c r="H156" s="218">
        <v>18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163</v>
      </c>
      <c r="AU156" s="224" t="s">
        <v>85</v>
      </c>
      <c r="AV156" s="14" t="s">
        <v>85</v>
      </c>
      <c r="AW156" s="14" t="s">
        <v>32</v>
      </c>
      <c r="AX156" s="14" t="s">
        <v>83</v>
      </c>
      <c r="AY156" s="224" t="s">
        <v>124</v>
      </c>
    </row>
    <row r="157" spans="1:65" s="2" customFormat="1" ht="14.45" customHeight="1">
      <c r="A157" s="34"/>
      <c r="B157" s="35"/>
      <c r="C157" s="188">
        <v>12</v>
      </c>
      <c r="D157" s="188" t="s">
        <v>126</v>
      </c>
      <c r="E157" s="189" t="s">
        <v>789</v>
      </c>
      <c r="F157" s="190" t="s">
        <v>790</v>
      </c>
      <c r="G157" s="191" t="s">
        <v>375</v>
      </c>
      <c r="H157" s="192">
        <v>17.100000000000001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40</v>
      </c>
      <c r="O157" s="71"/>
      <c r="P157" s="199">
        <f>O157*H157</f>
        <v>0</v>
      </c>
      <c r="Q157" s="199">
        <v>1</v>
      </c>
      <c r="R157" s="199">
        <f>Q157*H157</f>
        <v>17.100000000000001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129</v>
      </c>
      <c r="AT157" s="201" t="s">
        <v>126</v>
      </c>
      <c r="AU157" s="201" t="s">
        <v>85</v>
      </c>
      <c r="AY157" s="17" t="s">
        <v>124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83</v>
      </c>
      <c r="BK157" s="202">
        <f>ROUND(I157*H157,2)</f>
        <v>0</v>
      </c>
      <c r="BL157" s="17" t="s">
        <v>130</v>
      </c>
      <c r="BM157" s="201" t="s">
        <v>791</v>
      </c>
    </row>
    <row r="158" spans="1:65" s="13" customFormat="1">
      <c r="B158" s="203"/>
      <c r="C158" s="204"/>
      <c r="D158" s="205" t="s">
        <v>163</v>
      </c>
      <c r="E158" s="206" t="s">
        <v>1</v>
      </c>
      <c r="F158" s="207" t="s">
        <v>764</v>
      </c>
      <c r="G158" s="204"/>
      <c r="H158" s="206" t="s">
        <v>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163</v>
      </c>
      <c r="AU158" s="213" t="s">
        <v>85</v>
      </c>
      <c r="AV158" s="13" t="s">
        <v>83</v>
      </c>
      <c r="AW158" s="13" t="s">
        <v>32</v>
      </c>
      <c r="AX158" s="13" t="s">
        <v>75</v>
      </c>
      <c r="AY158" s="213" t="s">
        <v>124</v>
      </c>
    </row>
    <row r="159" spans="1:65" s="14" customFormat="1">
      <c r="B159" s="214"/>
      <c r="C159" s="215"/>
      <c r="D159" s="205" t="s">
        <v>163</v>
      </c>
      <c r="E159" s="216" t="s">
        <v>757</v>
      </c>
      <c r="F159" s="217" t="s">
        <v>792</v>
      </c>
      <c r="G159" s="215"/>
      <c r="H159" s="218">
        <v>17.100000000000001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163</v>
      </c>
      <c r="AU159" s="224" t="s">
        <v>85</v>
      </c>
      <c r="AV159" s="14" t="s">
        <v>85</v>
      </c>
      <c r="AW159" s="14" t="s">
        <v>32</v>
      </c>
      <c r="AX159" s="14" t="s">
        <v>83</v>
      </c>
      <c r="AY159" s="224" t="s">
        <v>124</v>
      </c>
    </row>
    <row r="160" spans="1:65" s="2" customFormat="1" ht="14.45" customHeight="1">
      <c r="A160" s="34"/>
      <c r="B160" s="35"/>
      <c r="C160" s="188">
        <v>13</v>
      </c>
      <c r="D160" s="188" t="s">
        <v>126</v>
      </c>
      <c r="E160" s="189" t="s">
        <v>793</v>
      </c>
      <c r="F160" s="190" t="s">
        <v>794</v>
      </c>
      <c r="G160" s="191" t="s">
        <v>375</v>
      </c>
      <c r="H160" s="192">
        <v>42.75</v>
      </c>
      <c r="I160" s="193"/>
      <c r="J160" s="194">
        <f>ROUND(I160*H160,2)</f>
        <v>0</v>
      </c>
      <c r="K160" s="195"/>
      <c r="L160" s="196"/>
      <c r="M160" s="197" t="s">
        <v>1</v>
      </c>
      <c r="N160" s="198" t="s">
        <v>40</v>
      </c>
      <c r="O160" s="71"/>
      <c r="P160" s="199">
        <f>O160*H160</f>
        <v>0</v>
      </c>
      <c r="Q160" s="199">
        <v>1</v>
      </c>
      <c r="R160" s="199">
        <f>Q160*H160</f>
        <v>42.75</v>
      </c>
      <c r="S160" s="199">
        <v>0</v>
      </c>
      <c r="T160" s="20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129</v>
      </c>
      <c r="AT160" s="201" t="s">
        <v>126</v>
      </c>
      <c r="AU160" s="201" t="s">
        <v>85</v>
      </c>
      <c r="AY160" s="17" t="s">
        <v>124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" t="s">
        <v>83</v>
      </c>
      <c r="BK160" s="202">
        <f>ROUND(I160*H160,2)</f>
        <v>0</v>
      </c>
      <c r="BL160" s="17" t="s">
        <v>130</v>
      </c>
      <c r="BM160" s="201" t="s">
        <v>795</v>
      </c>
    </row>
    <row r="161" spans="1:65" s="13" customFormat="1">
      <c r="B161" s="203"/>
      <c r="C161" s="204"/>
      <c r="D161" s="205" t="s">
        <v>163</v>
      </c>
      <c r="E161" s="206" t="s">
        <v>1</v>
      </c>
      <c r="F161" s="207" t="s">
        <v>764</v>
      </c>
      <c r="G161" s="204"/>
      <c r="H161" s="206" t="s">
        <v>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163</v>
      </c>
      <c r="AU161" s="213" t="s">
        <v>85</v>
      </c>
      <c r="AV161" s="13" t="s">
        <v>83</v>
      </c>
      <c r="AW161" s="13" t="s">
        <v>32</v>
      </c>
      <c r="AX161" s="13" t="s">
        <v>75</v>
      </c>
      <c r="AY161" s="213" t="s">
        <v>124</v>
      </c>
    </row>
    <row r="162" spans="1:65" s="14" customFormat="1">
      <c r="B162" s="214"/>
      <c r="C162" s="215"/>
      <c r="D162" s="205" t="s">
        <v>163</v>
      </c>
      <c r="E162" s="216" t="s">
        <v>755</v>
      </c>
      <c r="F162" s="217" t="s">
        <v>796</v>
      </c>
      <c r="G162" s="215"/>
      <c r="H162" s="218">
        <v>42.75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163</v>
      </c>
      <c r="AU162" s="224" t="s">
        <v>85</v>
      </c>
      <c r="AV162" s="14" t="s">
        <v>85</v>
      </c>
      <c r="AW162" s="14" t="s">
        <v>32</v>
      </c>
      <c r="AX162" s="14" t="s">
        <v>83</v>
      </c>
      <c r="AY162" s="224" t="s">
        <v>124</v>
      </c>
    </row>
    <row r="163" spans="1:65" s="2" customFormat="1" ht="24.2" customHeight="1">
      <c r="A163" s="34"/>
      <c r="B163" s="35"/>
      <c r="C163" s="236">
        <v>14</v>
      </c>
      <c r="D163" s="236" t="s">
        <v>206</v>
      </c>
      <c r="E163" s="237" t="s">
        <v>378</v>
      </c>
      <c r="F163" s="238" t="s">
        <v>379</v>
      </c>
      <c r="G163" s="239" t="s">
        <v>229</v>
      </c>
      <c r="H163" s="240">
        <v>51.131999999999998</v>
      </c>
      <c r="I163" s="241"/>
      <c r="J163" s="242">
        <f>ROUND(I163*H163,2)</f>
        <v>0</v>
      </c>
      <c r="K163" s="243"/>
      <c r="L163" s="39"/>
      <c r="M163" s="244" t="s">
        <v>1</v>
      </c>
      <c r="N163" s="245" t="s">
        <v>40</v>
      </c>
      <c r="O163" s="7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1" t="s">
        <v>130</v>
      </c>
      <c r="AT163" s="201" t="s">
        <v>206</v>
      </c>
      <c r="AU163" s="201" t="s">
        <v>85</v>
      </c>
      <c r="AY163" s="17" t="s">
        <v>124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" t="s">
        <v>83</v>
      </c>
      <c r="BK163" s="202">
        <f>ROUND(I163*H163,2)</f>
        <v>0</v>
      </c>
      <c r="BL163" s="17" t="s">
        <v>130</v>
      </c>
      <c r="BM163" s="201" t="s">
        <v>797</v>
      </c>
    </row>
    <row r="164" spans="1:65" s="13" customFormat="1">
      <c r="B164" s="203"/>
      <c r="C164" s="204"/>
      <c r="D164" s="205" t="s">
        <v>163</v>
      </c>
      <c r="E164" s="206" t="s">
        <v>1</v>
      </c>
      <c r="F164" s="207" t="s">
        <v>798</v>
      </c>
      <c r="G164" s="204"/>
      <c r="H164" s="206" t="s">
        <v>1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163</v>
      </c>
      <c r="AU164" s="213" t="s">
        <v>85</v>
      </c>
      <c r="AV164" s="13" t="s">
        <v>83</v>
      </c>
      <c r="AW164" s="13" t="s">
        <v>32</v>
      </c>
      <c r="AX164" s="13" t="s">
        <v>75</v>
      </c>
      <c r="AY164" s="213" t="s">
        <v>124</v>
      </c>
    </row>
    <row r="165" spans="1:65" s="14" customFormat="1">
      <c r="B165" s="214"/>
      <c r="C165" s="215"/>
      <c r="D165" s="205" t="s">
        <v>163</v>
      </c>
      <c r="E165" s="216" t="s">
        <v>272</v>
      </c>
      <c r="F165" s="217" t="s">
        <v>799</v>
      </c>
      <c r="G165" s="215"/>
      <c r="H165" s="218">
        <v>51.131999999999998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163</v>
      </c>
      <c r="AU165" s="224" t="s">
        <v>85</v>
      </c>
      <c r="AV165" s="14" t="s">
        <v>85</v>
      </c>
      <c r="AW165" s="14" t="s">
        <v>32</v>
      </c>
      <c r="AX165" s="14" t="s">
        <v>83</v>
      </c>
      <c r="AY165" s="224" t="s">
        <v>124</v>
      </c>
    </row>
    <row r="166" spans="1:65" s="2" customFormat="1" ht="24.2" customHeight="1">
      <c r="A166" s="34"/>
      <c r="B166" s="35"/>
      <c r="C166" s="236">
        <v>15</v>
      </c>
      <c r="D166" s="236" t="s">
        <v>206</v>
      </c>
      <c r="E166" s="237" t="s">
        <v>800</v>
      </c>
      <c r="F166" s="238" t="s">
        <v>801</v>
      </c>
      <c r="G166" s="239" t="s">
        <v>229</v>
      </c>
      <c r="H166" s="240">
        <v>12.191000000000001</v>
      </c>
      <c r="I166" s="241"/>
      <c r="J166" s="242">
        <f>ROUND(I166*H166,2)</f>
        <v>0</v>
      </c>
      <c r="K166" s="243"/>
      <c r="L166" s="39"/>
      <c r="M166" s="244" t="s">
        <v>1</v>
      </c>
      <c r="N166" s="245" t="s">
        <v>40</v>
      </c>
      <c r="O166" s="7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130</v>
      </c>
      <c r="AT166" s="201" t="s">
        <v>206</v>
      </c>
      <c r="AU166" s="201" t="s">
        <v>85</v>
      </c>
      <c r="AY166" s="17" t="s">
        <v>124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83</v>
      </c>
      <c r="BK166" s="202">
        <f>ROUND(I166*H166,2)</f>
        <v>0</v>
      </c>
      <c r="BL166" s="17" t="s">
        <v>130</v>
      </c>
      <c r="BM166" s="201" t="s">
        <v>802</v>
      </c>
    </row>
    <row r="167" spans="1:65" s="14" customFormat="1">
      <c r="B167" s="214"/>
      <c r="C167" s="215"/>
      <c r="D167" s="205" t="s">
        <v>163</v>
      </c>
      <c r="E167" s="216" t="s">
        <v>752</v>
      </c>
      <c r="F167" s="217" t="s">
        <v>803</v>
      </c>
      <c r="G167" s="215"/>
      <c r="H167" s="218">
        <v>12.191000000000001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163</v>
      </c>
      <c r="AU167" s="224" t="s">
        <v>85</v>
      </c>
      <c r="AV167" s="14" t="s">
        <v>85</v>
      </c>
      <c r="AW167" s="14" t="s">
        <v>32</v>
      </c>
      <c r="AX167" s="14" t="s">
        <v>83</v>
      </c>
      <c r="AY167" s="224" t="s">
        <v>124</v>
      </c>
    </row>
    <row r="168" spans="1:65" s="2" customFormat="1" ht="14.45" customHeight="1">
      <c r="A168" s="34"/>
      <c r="B168" s="35"/>
      <c r="C168" s="188">
        <v>16</v>
      </c>
      <c r="D168" s="188" t="s">
        <v>126</v>
      </c>
      <c r="E168" s="189" t="s">
        <v>385</v>
      </c>
      <c r="F168" s="190" t="s">
        <v>386</v>
      </c>
      <c r="G168" s="191" t="s">
        <v>375</v>
      </c>
      <c r="H168" s="192">
        <v>56.651000000000003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40</v>
      </c>
      <c r="O168" s="71"/>
      <c r="P168" s="199">
        <f>O168*H168</f>
        <v>0</v>
      </c>
      <c r="Q168" s="199">
        <v>1</v>
      </c>
      <c r="R168" s="199">
        <f>Q168*H168</f>
        <v>56.651000000000003</v>
      </c>
      <c r="S168" s="199">
        <v>0</v>
      </c>
      <c r="T168" s="20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1" t="s">
        <v>129</v>
      </c>
      <c r="AT168" s="201" t="s">
        <v>126</v>
      </c>
      <c r="AU168" s="201" t="s">
        <v>85</v>
      </c>
      <c r="AY168" s="17" t="s">
        <v>124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" t="s">
        <v>83</v>
      </c>
      <c r="BK168" s="202">
        <f>ROUND(I168*H168,2)</f>
        <v>0</v>
      </c>
      <c r="BL168" s="17" t="s">
        <v>130</v>
      </c>
      <c r="BM168" s="201" t="s">
        <v>804</v>
      </c>
    </row>
    <row r="169" spans="1:65" s="14" customFormat="1">
      <c r="B169" s="214"/>
      <c r="C169" s="215"/>
      <c r="D169" s="205" t="s">
        <v>163</v>
      </c>
      <c r="E169" s="216" t="s">
        <v>1</v>
      </c>
      <c r="F169" s="217" t="s">
        <v>805</v>
      </c>
      <c r="G169" s="215"/>
      <c r="H169" s="218">
        <v>56.651000000000003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163</v>
      </c>
      <c r="AU169" s="224" t="s">
        <v>85</v>
      </c>
      <c r="AV169" s="14" t="s">
        <v>85</v>
      </c>
      <c r="AW169" s="14" t="s">
        <v>32</v>
      </c>
      <c r="AX169" s="14" t="s">
        <v>83</v>
      </c>
      <c r="AY169" s="224" t="s">
        <v>124</v>
      </c>
    </row>
    <row r="170" spans="1:65" s="2" customFormat="1" ht="14.45" customHeight="1">
      <c r="A170" s="34"/>
      <c r="B170" s="35"/>
      <c r="C170" s="188">
        <v>17</v>
      </c>
      <c r="D170" s="188" t="s">
        <v>126</v>
      </c>
      <c r="E170" s="189" t="s">
        <v>806</v>
      </c>
      <c r="F170" s="190" t="s">
        <v>807</v>
      </c>
      <c r="G170" s="191" t="s">
        <v>375</v>
      </c>
      <c r="H170" s="192">
        <v>24.382000000000001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40</v>
      </c>
      <c r="O170" s="71"/>
      <c r="P170" s="199">
        <f>O170*H170</f>
        <v>0</v>
      </c>
      <c r="Q170" s="199">
        <v>1</v>
      </c>
      <c r="R170" s="199">
        <f>Q170*H170</f>
        <v>24.382000000000001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129</v>
      </c>
      <c r="AT170" s="201" t="s">
        <v>126</v>
      </c>
      <c r="AU170" s="201" t="s">
        <v>85</v>
      </c>
      <c r="AY170" s="17" t="s">
        <v>124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83</v>
      </c>
      <c r="BK170" s="202">
        <f>ROUND(I170*H170,2)</f>
        <v>0</v>
      </c>
      <c r="BL170" s="17" t="s">
        <v>130</v>
      </c>
      <c r="BM170" s="201" t="s">
        <v>808</v>
      </c>
    </row>
    <row r="171" spans="1:65" s="14" customFormat="1">
      <c r="B171" s="214"/>
      <c r="C171" s="215"/>
      <c r="D171" s="205" t="s">
        <v>163</v>
      </c>
      <c r="E171" s="216" t="s">
        <v>1</v>
      </c>
      <c r="F171" s="217" t="s">
        <v>809</v>
      </c>
      <c r="G171" s="215"/>
      <c r="H171" s="218">
        <v>24.382000000000001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163</v>
      </c>
      <c r="AU171" s="224" t="s">
        <v>85</v>
      </c>
      <c r="AV171" s="14" t="s">
        <v>85</v>
      </c>
      <c r="AW171" s="14" t="s">
        <v>32</v>
      </c>
      <c r="AX171" s="14" t="s">
        <v>83</v>
      </c>
      <c r="AY171" s="224" t="s">
        <v>124</v>
      </c>
    </row>
    <row r="172" spans="1:65" s="12" customFormat="1" ht="22.9" customHeight="1">
      <c r="B172" s="172"/>
      <c r="C172" s="173"/>
      <c r="D172" s="174" t="s">
        <v>74</v>
      </c>
      <c r="E172" s="186" t="s">
        <v>85</v>
      </c>
      <c r="F172" s="186" t="s">
        <v>497</v>
      </c>
      <c r="G172" s="173"/>
      <c r="H172" s="173"/>
      <c r="I172" s="176"/>
      <c r="J172" s="187">
        <f>BK172</f>
        <v>0</v>
      </c>
      <c r="K172" s="173"/>
      <c r="L172" s="178"/>
      <c r="M172" s="179"/>
      <c r="N172" s="180"/>
      <c r="O172" s="180"/>
      <c r="P172" s="181">
        <f>SUM(P173:P184)</f>
        <v>0</v>
      </c>
      <c r="Q172" s="180"/>
      <c r="R172" s="181">
        <f>SUM(R173:R184)</f>
        <v>0.11598338</v>
      </c>
      <c r="S172" s="180"/>
      <c r="T172" s="182">
        <f>SUM(T173:T184)</f>
        <v>0</v>
      </c>
      <c r="AR172" s="183" t="s">
        <v>83</v>
      </c>
      <c r="AT172" s="184" t="s">
        <v>74</v>
      </c>
      <c r="AU172" s="184" t="s">
        <v>83</v>
      </c>
      <c r="AY172" s="183" t="s">
        <v>124</v>
      </c>
      <c r="BK172" s="185">
        <f>SUM(BK173:BK184)</f>
        <v>0</v>
      </c>
    </row>
    <row r="173" spans="1:65" s="2" customFormat="1" ht="24.2" customHeight="1">
      <c r="A173" s="34"/>
      <c r="B173" s="35"/>
      <c r="C173" s="236">
        <v>18</v>
      </c>
      <c r="D173" s="236" t="s">
        <v>206</v>
      </c>
      <c r="E173" s="237" t="s">
        <v>810</v>
      </c>
      <c r="F173" s="238" t="s">
        <v>811</v>
      </c>
      <c r="G173" s="239" t="s">
        <v>96</v>
      </c>
      <c r="H173" s="240">
        <v>36.5</v>
      </c>
      <c r="I173" s="241"/>
      <c r="J173" s="242">
        <f>ROUND(I173*H173,2)</f>
        <v>0</v>
      </c>
      <c r="K173" s="243"/>
      <c r="L173" s="39"/>
      <c r="M173" s="244" t="s">
        <v>1</v>
      </c>
      <c r="N173" s="245" t="s">
        <v>40</v>
      </c>
      <c r="O173" s="71"/>
      <c r="P173" s="199">
        <f>O173*H173</f>
        <v>0</v>
      </c>
      <c r="Q173" s="199">
        <v>1.16E-3</v>
      </c>
      <c r="R173" s="199">
        <f>Q173*H173</f>
        <v>4.2340000000000003E-2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130</v>
      </c>
      <c r="AT173" s="201" t="s">
        <v>206</v>
      </c>
      <c r="AU173" s="201" t="s">
        <v>85</v>
      </c>
      <c r="AY173" s="17" t="s">
        <v>124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83</v>
      </c>
      <c r="BK173" s="202">
        <f>ROUND(I173*H173,2)</f>
        <v>0</v>
      </c>
      <c r="BL173" s="17" t="s">
        <v>130</v>
      </c>
      <c r="BM173" s="201" t="s">
        <v>812</v>
      </c>
    </row>
    <row r="174" spans="1:65" s="13" customFormat="1">
      <c r="B174" s="203"/>
      <c r="C174" s="204"/>
      <c r="D174" s="205" t="s">
        <v>163</v>
      </c>
      <c r="E174" s="206" t="s">
        <v>1</v>
      </c>
      <c r="F174" s="207" t="s">
        <v>813</v>
      </c>
      <c r="G174" s="204"/>
      <c r="H174" s="206" t="s">
        <v>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163</v>
      </c>
      <c r="AU174" s="213" t="s">
        <v>85</v>
      </c>
      <c r="AV174" s="13" t="s">
        <v>83</v>
      </c>
      <c r="AW174" s="13" t="s">
        <v>32</v>
      </c>
      <c r="AX174" s="13" t="s">
        <v>75</v>
      </c>
      <c r="AY174" s="213" t="s">
        <v>124</v>
      </c>
    </row>
    <row r="175" spans="1:65" s="14" customFormat="1">
      <c r="B175" s="214"/>
      <c r="C175" s="215"/>
      <c r="D175" s="205" t="s">
        <v>163</v>
      </c>
      <c r="E175" s="216" t="s">
        <v>746</v>
      </c>
      <c r="F175" s="217" t="s">
        <v>814</v>
      </c>
      <c r="G175" s="215"/>
      <c r="H175" s="218">
        <v>36.5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163</v>
      </c>
      <c r="AU175" s="224" t="s">
        <v>85</v>
      </c>
      <c r="AV175" s="14" t="s">
        <v>85</v>
      </c>
      <c r="AW175" s="14" t="s">
        <v>32</v>
      </c>
      <c r="AX175" s="14" t="s">
        <v>83</v>
      </c>
      <c r="AY175" s="224" t="s">
        <v>124</v>
      </c>
    </row>
    <row r="176" spans="1:65" s="2" customFormat="1" ht="14.45" customHeight="1">
      <c r="A176" s="34"/>
      <c r="B176" s="35"/>
      <c r="C176" s="236">
        <v>19</v>
      </c>
      <c r="D176" s="236" t="s">
        <v>206</v>
      </c>
      <c r="E176" s="237" t="s">
        <v>815</v>
      </c>
      <c r="F176" s="238" t="s">
        <v>816</v>
      </c>
      <c r="G176" s="239" t="s">
        <v>223</v>
      </c>
      <c r="H176" s="240">
        <v>147.28700000000001</v>
      </c>
      <c r="I176" s="241"/>
      <c r="J176" s="242">
        <f>ROUND(I176*H176,2)</f>
        <v>0</v>
      </c>
      <c r="K176" s="243"/>
      <c r="L176" s="39"/>
      <c r="M176" s="244" t="s">
        <v>1</v>
      </c>
      <c r="N176" s="245" t="s">
        <v>40</v>
      </c>
      <c r="O176" s="71"/>
      <c r="P176" s="199">
        <f>O176*H176</f>
        <v>0</v>
      </c>
      <c r="Q176" s="199">
        <v>1.3999999999999999E-4</v>
      </c>
      <c r="R176" s="199">
        <f>Q176*H176</f>
        <v>2.0620179999999998E-2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130</v>
      </c>
      <c r="AT176" s="201" t="s">
        <v>206</v>
      </c>
      <c r="AU176" s="201" t="s">
        <v>85</v>
      </c>
      <c r="AY176" s="17" t="s">
        <v>124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83</v>
      </c>
      <c r="BK176" s="202">
        <f>ROUND(I176*H176,2)</f>
        <v>0</v>
      </c>
      <c r="BL176" s="17" t="s">
        <v>130</v>
      </c>
      <c r="BM176" s="201" t="s">
        <v>817</v>
      </c>
    </row>
    <row r="177" spans="1:65" s="13" customFormat="1">
      <c r="B177" s="203"/>
      <c r="C177" s="204"/>
      <c r="D177" s="205" t="s">
        <v>163</v>
      </c>
      <c r="E177" s="206" t="s">
        <v>1</v>
      </c>
      <c r="F177" s="207" t="s">
        <v>813</v>
      </c>
      <c r="G177" s="204"/>
      <c r="H177" s="206" t="s">
        <v>1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163</v>
      </c>
      <c r="AU177" s="213" t="s">
        <v>85</v>
      </c>
      <c r="AV177" s="13" t="s">
        <v>83</v>
      </c>
      <c r="AW177" s="13" t="s">
        <v>32</v>
      </c>
      <c r="AX177" s="13" t="s">
        <v>75</v>
      </c>
      <c r="AY177" s="213" t="s">
        <v>124</v>
      </c>
    </row>
    <row r="178" spans="1:65" s="14" customFormat="1">
      <c r="B178" s="214"/>
      <c r="C178" s="215"/>
      <c r="D178" s="205" t="s">
        <v>163</v>
      </c>
      <c r="E178" s="216" t="s">
        <v>1</v>
      </c>
      <c r="F178" s="217" t="s">
        <v>818</v>
      </c>
      <c r="G178" s="215"/>
      <c r="H178" s="218">
        <v>25.786999999999999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163</v>
      </c>
      <c r="AU178" s="224" t="s">
        <v>85</v>
      </c>
      <c r="AV178" s="14" t="s">
        <v>85</v>
      </c>
      <c r="AW178" s="14" t="s">
        <v>32</v>
      </c>
      <c r="AX178" s="14" t="s">
        <v>75</v>
      </c>
      <c r="AY178" s="224" t="s">
        <v>124</v>
      </c>
    </row>
    <row r="179" spans="1:65" s="14" customFormat="1">
      <c r="B179" s="214"/>
      <c r="C179" s="215"/>
      <c r="D179" s="205" t="s">
        <v>163</v>
      </c>
      <c r="E179" s="216" t="s">
        <v>1</v>
      </c>
      <c r="F179" s="217" t="s">
        <v>819</v>
      </c>
      <c r="G179" s="215"/>
      <c r="H179" s="218">
        <v>121.5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163</v>
      </c>
      <c r="AU179" s="224" t="s">
        <v>85</v>
      </c>
      <c r="AV179" s="14" t="s">
        <v>85</v>
      </c>
      <c r="AW179" s="14" t="s">
        <v>32</v>
      </c>
      <c r="AX179" s="14" t="s">
        <v>75</v>
      </c>
      <c r="AY179" s="224" t="s">
        <v>124</v>
      </c>
    </row>
    <row r="180" spans="1:65" s="15" customFormat="1">
      <c r="B180" s="225"/>
      <c r="C180" s="226"/>
      <c r="D180" s="205" t="s">
        <v>163</v>
      </c>
      <c r="E180" s="227" t="s">
        <v>252</v>
      </c>
      <c r="F180" s="228" t="s">
        <v>166</v>
      </c>
      <c r="G180" s="226"/>
      <c r="H180" s="229">
        <v>147.28700000000001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163</v>
      </c>
      <c r="AU180" s="235" t="s">
        <v>85</v>
      </c>
      <c r="AV180" s="15" t="s">
        <v>130</v>
      </c>
      <c r="AW180" s="15" t="s">
        <v>32</v>
      </c>
      <c r="AX180" s="15" t="s">
        <v>83</v>
      </c>
      <c r="AY180" s="235" t="s">
        <v>124</v>
      </c>
    </row>
    <row r="181" spans="1:65" s="2" customFormat="1" ht="14.45" customHeight="1">
      <c r="A181" s="34"/>
      <c r="B181" s="35"/>
      <c r="C181" s="188">
        <v>20</v>
      </c>
      <c r="D181" s="188" t="s">
        <v>126</v>
      </c>
      <c r="E181" s="189" t="s">
        <v>820</v>
      </c>
      <c r="F181" s="190" t="s">
        <v>821</v>
      </c>
      <c r="G181" s="191" t="s">
        <v>223</v>
      </c>
      <c r="H181" s="192">
        <v>176.744</v>
      </c>
      <c r="I181" s="193"/>
      <c r="J181" s="194">
        <f>ROUND(I181*H181,2)</f>
        <v>0</v>
      </c>
      <c r="K181" s="195"/>
      <c r="L181" s="196"/>
      <c r="M181" s="197" t="s">
        <v>1</v>
      </c>
      <c r="N181" s="198" t="s">
        <v>40</v>
      </c>
      <c r="O181" s="71"/>
      <c r="P181" s="199">
        <f>O181*H181</f>
        <v>0</v>
      </c>
      <c r="Q181" s="199">
        <v>2.9999999999999997E-4</v>
      </c>
      <c r="R181" s="199">
        <f>Q181*H181</f>
        <v>5.3023199999999993E-2</v>
      </c>
      <c r="S181" s="199">
        <v>0</v>
      </c>
      <c r="T181" s="20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1" t="s">
        <v>129</v>
      </c>
      <c r="AT181" s="201" t="s">
        <v>126</v>
      </c>
      <c r="AU181" s="201" t="s">
        <v>85</v>
      </c>
      <c r="AY181" s="17" t="s">
        <v>124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7" t="s">
        <v>83</v>
      </c>
      <c r="BK181" s="202">
        <f>ROUND(I181*H181,2)</f>
        <v>0</v>
      </c>
      <c r="BL181" s="17" t="s">
        <v>130</v>
      </c>
      <c r="BM181" s="201" t="s">
        <v>822</v>
      </c>
    </row>
    <row r="182" spans="1:65" s="13" customFormat="1">
      <c r="B182" s="203"/>
      <c r="C182" s="204"/>
      <c r="D182" s="205" t="s">
        <v>163</v>
      </c>
      <c r="E182" s="206" t="s">
        <v>1</v>
      </c>
      <c r="F182" s="207" t="s">
        <v>823</v>
      </c>
      <c r="G182" s="204"/>
      <c r="H182" s="206" t="s">
        <v>1</v>
      </c>
      <c r="I182" s="208"/>
      <c r="J182" s="204"/>
      <c r="K182" s="204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163</v>
      </c>
      <c r="AU182" s="213" t="s">
        <v>85</v>
      </c>
      <c r="AV182" s="13" t="s">
        <v>83</v>
      </c>
      <c r="AW182" s="13" t="s">
        <v>32</v>
      </c>
      <c r="AX182" s="13" t="s">
        <v>75</v>
      </c>
      <c r="AY182" s="213" t="s">
        <v>124</v>
      </c>
    </row>
    <row r="183" spans="1:65" s="14" customFormat="1">
      <c r="B183" s="214"/>
      <c r="C183" s="215"/>
      <c r="D183" s="205" t="s">
        <v>163</v>
      </c>
      <c r="E183" s="216" t="s">
        <v>1</v>
      </c>
      <c r="F183" s="217" t="s">
        <v>252</v>
      </c>
      <c r="G183" s="215"/>
      <c r="H183" s="218">
        <v>147.28700000000001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163</v>
      </c>
      <c r="AU183" s="224" t="s">
        <v>85</v>
      </c>
      <c r="AV183" s="14" t="s">
        <v>85</v>
      </c>
      <c r="AW183" s="14" t="s">
        <v>32</v>
      </c>
      <c r="AX183" s="14" t="s">
        <v>83</v>
      </c>
      <c r="AY183" s="224" t="s">
        <v>124</v>
      </c>
    </row>
    <row r="184" spans="1:65" s="14" customFormat="1">
      <c r="B184" s="214"/>
      <c r="C184" s="215"/>
      <c r="D184" s="205" t="s">
        <v>163</v>
      </c>
      <c r="E184" s="215"/>
      <c r="F184" s="217" t="s">
        <v>824</v>
      </c>
      <c r="G184" s="215"/>
      <c r="H184" s="218">
        <v>176.744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163</v>
      </c>
      <c r="AU184" s="224" t="s">
        <v>85</v>
      </c>
      <c r="AV184" s="14" t="s">
        <v>85</v>
      </c>
      <c r="AW184" s="14" t="s">
        <v>4</v>
      </c>
      <c r="AX184" s="14" t="s">
        <v>83</v>
      </c>
      <c r="AY184" s="224" t="s">
        <v>124</v>
      </c>
    </row>
    <row r="185" spans="1:65" s="12" customFormat="1" ht="22.9" customHeight="1">
      <c r="B185" s="172"/>
      <c r="C185" s="173"/>
      <c r="D185" s="174" t="s">
        <v>74</v>
      </c>
      <c r="E185" s="186" t="s">
        <v>130</v>
      </c>
      <c r="F185" s="186" t="s">
        <v>515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SUM(P186:P188)</f>
        <v>0</v>
      </c>
      <c r="Q185" s="180"/>
      <c r="R185" s="181">
        <f>SUM(R186:R188)</f>
        <v>0</v>
      </c>
      <c r="S185" s="180"/>
      <c r="T185" s="182">
        <f>SUM(T186:T188)</f>
        <v>0</v>
      </c>
      <c r="AR185" s="183" t="s">
        <v>83</v>
      </c>
      <c r="AT185" s="184" t="s">
        <v>74</v>
      </c>
      <c r="AU185" s="184" t="s">
        <v>83</v>
      </c>
      <c r="AY185" s="183" t="s">
        <v>124</v>
      </c>
      <c r="BK185" s="185">
        <f>SUM(BK186:BK188)</f>
        <v>0</v>
      </c>
    </row>
    <row r="186" spans="1:65" s="2" customFormat="1" ht="14.45" customHeight="1">
      <c r="A186" s="34"/>
      <c r="B186" s="35"/>
      <c r="C186" s="236">
        <v>21</v>
      </c>
      <c r="D186" s="236" t="s">
        <v>206</v>
      </c>
      <c r="E186" s="237" t="s">
        <v>517</v>
      </c>
      <c r="F186" s="238" t="s">
        <v>518</v>
      </c>
      <c r="G186" s="239" t="s">
        <v>229</v>
      </c>
      <c r="H186" s="240">
        <v>2.7090000000000001</v>
      </c>
      <c r="I186" s="241"/>
      <c r="J186" s="242">
        <f>ROUND(I186*H186,2)</f>
        <v>0</v>
      </c>
      <c r="K186" s="243"/>
      <c r="L186" s="39"/>
      <c r="M186" s="244" t="s">
        <v>1</v>
      </c>
      <c r="N186" s="245" t="s">
        <v>40</v>
      </c>
      <c r="O186" s="7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1" t="s">
        <v>130</v>
      </c>
      <c r="AT186" s="201" t="s">
        <v>206</v>
      </c>
      <c r="AU186" s="201" t="s">
        <v>85</v>
      </c>
      <c r="AY186" s="17" t="s">
        <v>124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" t="s">
        <v>83</v>
      </c>
      <c r="BK186" s="202">
        <f>ROUND(I186*H186,2)</f>
        <v>0</v>
      </c>
      <c r="BL186" s="17" t="s">
        <v>130</v>
      </c>
      <c r="BM186" s="201" t="s">
        <v>825</v>
      </c>
    </row>
    <row r="187" spans="1:65" s="13" customFormat="1">
      <c r="B187" s="203"/>
      <c r="C187" s="204"/>
      <c r="D187" s="205" t="s">
        <v>163</v>
      </c>
      <c r="E187" s="206" t="s">
        <v>1</v>
      </c>
      <c r="F187" s="207" t="s">
        <v>813</v>
      </c>
      <c r="G187" s="204"/>
      <c r="H187" s="206" t="s">
        <v>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163</v>
      </c>
      <c r="AU187" s="213" t="s">
        <v>85</v>
      </c>
      <c r="AV187" s="13" t="s">
        <v>83</v>
      </c>
      <c r="AW187" s="13" t="s">
        <v>32</v>
      </c>
      <c r="AX187" s="13" t="s">
        <v>75</v>
      </c>
      <c r="AY187" s="213" t="s">
        <v>124</v>
      </c>
    </row>
    <row r="188" spans="1:65" s="14" customFormat="1">
      <c r="B188" s="214"/>
      <c r="C188" s="215"/>
      <c r="D188" s="205" t="s">
        <v>163</v>
      </c>
      <c r="E188" s="216" t="s">
        <v>744</v>
      </c>
      <c r="F188" s="217" t="s">
        <v>826</v>
      </c>
      <c r="G188" s="215"/>
      <c r="H188" s="218">
        <v>2.7090000000000001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163</v>
      </c>
      <c r="AU188" s="224" t="s">
        <v>85</v>
      </c>
      <c r="AV188" s="14" t="s">
        <v>85</v>
      </c>
      <c r="AW188" s="14" t="s">
        <v>32</v>
      </c>
      <c r="AX188" s="14" t="s">
        <v>83</v>
      </c>
      <c r="AY188" s="224" t="s">
        <v>124</v>
      </c>
    </row>
    <row r="189" spans="1:65" s="12" customFormat="1" ht="22.9" customHeight="1">
      <c r="B189" s="172"/>
      <c r="C189" s="173"/>
      <c r="D189" s="174" t="s">
        <v>74</v>
      </c>
      <c r="E189" s="186" t="s">
        <v>129</v>
      </c>
      <c r="F189" s="186" t="s">
        <v>827</v>
      </c>
      <c r="G189" s="173"/>
      <c r="H189" s="173"/>
      <c r="I189" s="176"/>
      <c r="J189" s="187">
        <f>BK189</f>
        <v>0</v>
      </c>
      <c r="K189" s="173"/>
      <c r="L189" s="178"/>
      <c r="M189" s="179"/>
      <c r="N189" s="180"/>
      <c r="O189" s="180"/>
      <c r="P189" s="181">
        <f>SUM(P190:P197)</f>
        <v>0</v>
      </c>
      <c r="Q189" s="180"/>
      <c r="R189" s="181">
        <f>SUM(R190:R197)</f>
        <v>7.8760326000000003</v>
      </c>
      <c r="S189" s="180"/>
      <c r="T189" s="182">
        <f>SUM(T190:T197)</f>
        <v>0</v>
      </c>
      <c r="AR189" s="183" t="s">
        <v>83</v>
      </c>
      <c r="AT189" s="184" t="s">
        <v>74</v>
      </c>
      <c r="AU189" s="184" t="s">
        <v>83</v>
      </c>
      <c r="AY189" s="183" t="s">
        <v>124</v>
      </c>
      <c r="BK189" s="185">
        <f>SUM(BK190:BK197)</f>
        <v>0</v>
      </c>
    </row>
    <row r="190" spans="1:65" s="2" customFormat="1" ht="24.2" customHeight="1">
      <c r="A190" s="34"/>
      <c r="B190" s="35"/>
      <c r="C190" s="236">
        <v>22</v>
      </c>
      <c r="D190" s="236" t="s">
        <v>206</v>
      </c>
      <c r="E190" s="237" t="s">
        <v>828</v>
      </c>
      <c r="F190" s="238" t="s">
        <v>829</v>
      </c>
      <c r="G190" s="239" t="s">
        <v>96</v>
      </c>
      <c r="H190" s="240">
        <v>25.8</v>
      </c>
      <c r="I190" s="241"/>
      <c r="J190" s="242">
        <f>ROUND(I190*H190,2)</f>
        <v>0</v>
      </c>
      <c r="K190" s="243"/>
      <c r="L190" s="39"/>
      <c r="M190" s="244" t="s">
        <v>1</v>
      </c>
      <c r="N190" s="245" t="s">
        <v>40</v>
      </c>
      <c r="O190" s="71"/>
      <c r="P190" s="199">
        <f>O190*H190</f>
        <v>0</v>
      </c>
      <c r="Q190" s="199">
        <v>1.0000000000000001E-5</v>
      </c>
      <c r="R190" s="199">
        <f>Q190*H190</f>
        <v>2.5800000000000004E-4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130</v>
      </c>
      <c r="AT190" s="201" t="s">
        <v>206</v>
      </c>
      <c r="AU190" s="201" t="s">
        <v>85</v>
      </c>
      <c r="AY190" s="17" t="s">
        <v>124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" t="s">
        <v>83</v>
      </c>
      <c r="BK190" s="202">
        <f>ROUND(I190*H190,2)</f>
        <v>0</v>
      </c>
      <c r="BL190" s="17" t="s">
        <v>130</v>
      </c>
      <c r="BM190" s="201" t="s">
        <v>830</v>
      </c>
    </row>
    <row r="191" spans="1:65" s="14" customFormat="1">
      <c r="B191" s="214"/>
      <c r="C191" s="215"/>
      <c r="D191" s="205" t="s">
        <v>163</v>
      </c>
      <c r="E191" s="216" t="s">
        <v>1</v>
      </c>
      <c r="F191" s="217" t="s">
        <v>742</v>
      </c>
      <c r="G191" s="215"/>
      <c r="H191" s="218">
        <v>25.8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163</v>
      </c>
      <c r="AU191" s="224" t="s">
        <v>85</v>
      </c>
      <c r="AV191" s="14" t="s">
        <v>85</v>
      </c>
      <c r="AW191" s="14" t="s">
        <v>32</v>
      </c>
      <c r="AX191" s="14" t="s">
        <v>83</v>
      </c>
      <c r="AY191" s="224" t="s">
        <v>124</v>
      </c>
    </row>
    <row r="192" spans="1:65" s="2" customFormat="1" ht="14.45" customHeight="1">
      <c r="A192" s="34"/>
      <c r="B192" s="35"/>
      <c r="C192" s="188">
        <v>23</v>
      </c>
      <c r="D192" s="188" t="s">
        <v>126</v>
      </c>
      <c r="E192" s="189" t="s">
        <v>831</v>
      </c>
      <c r="F192" s="190" t="s">
        <v>832</v>
      </c>
      <c r="G192" s="191" t="s">
        <v>161</v>
      </c>
      <c r="H192" s="192">
        <v>28.38</v>
      </c>
      <c r="I192" s="193"/>
      <c r="J192" s="194">
        <f>ROUND(I192*H192,2)</f>
        <v>0</v>
      </c>
      <c r="K192" s="195"/>
      <c r="L192" s="196"/>
      <c r="M192" s="197" t="s">
        <v>1</v>
      </c>
      <c r="N192" s="198" t="s">
        <v>40</v>
      </c>
      <c r="O192" s="71"/>
      <c r="P192" s="199">
        <f>O192*H192</f>
        <v>0</v>
      </c>
      <c r="Q192" s="199">
        <v>2.6700000000000001E-3</v>
      </c>
      <c r="R192" s="199">
        <f>Q192*H192</f>
        <v>7.5774599999999998E-2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129</v>
      </c>
      <c r="AT192" s="201" t="s">
        <v>126</v>
      </c>
      <c r="AU192" s="201" t="s">
        <v>85</v>
      </c>
      <c r="AY192" s="17" t="s">
        <v>124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" t="s">
        <v>83</v>
      </c>
      <c r="BK192" s="202">
        <f>ROUND(I192*H192,2)</f>
        <v>0</v>
      </c>
      <c r="BL192" s="17" t="s">
        <v>130</v>
      </c>
      <c r="BM192" s="201" t="s">
        <v>833</v>
      </c>
    </row>
    <row r="193" spans="1:65" s="13" customFormat="1">
      <c r="B193" s="203"/>
      <c r="C193" s="204"/>
      <c r="D193" s="205" t="s">
        <v>163</v>
      </c>
      <c r="E193" s="206" t="s">
        <v>1</v>
      </c>
      <c r="F193" s="207" t="s">
        <v>768</v>
      </c>
      <c r="G193" s="204"/>
      <c r="H193" s="206" t="s">
        <v>1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163</v>
      </c>
      <c r="AU193" s="213" t="s">
        <v>85</v>
      </c>
      <c r="AV193" s="13" t="s">
        <v>83</v>
      </c>
      <c r="AW193" s="13" t="s">
        <v>32</v>
      </c>
      <c r="AX193" s="13" t="s">
        <v>75</v>
      </c>
      <c r="AY193" s="213" t="s">
        <v>124</v>
      </c>
    </row>
    <row r="194" spans="1:65" s="13" customFormat="1">
      <c r="B194" s="203"/>
      <c r="C194" s="204"/>
      <c r="D194" s="205" t="s">
        <v>163</v>
      </c>
      <c r="E194" s="206" t="s">
        <v>1</v>
      </c>
      <c r="F194" s="207" t="s">
        <v>731</v>
      </c>
      <c r="G194" s="204"/>
      <c r="H194" s="206" t="s">
        <v>1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163</v>
      </c>
      <c r="AU194" s="213" t="s">
        <v>85</v>
      </c>
      <c r="AV194" s="13" t="s">
        <v>83</v>
      </c>
      <c r="AW194" s="13" t="s">
        <v>32</v>
      </c>
      <c r="AX194" s="13" t="s">
        <v>75</v>
      </c>
      <c r="AY194" s="213" t="s">
        <v>124</v>
      </c>
    </row>
    <row r="195" spans="1:65" s="14" customFormat="1">
      <c r="B195" s="214"/>
      <c r="C195" s="215"/>
      <c r="D195" s="205" t="s">
        <v>163</v>
      </c>
      <c r="E195" s="216" t="s">
        <v>742</v>
      </c>
      <c r="F195" s="217" t="s">
        <v>834</v>
      </c>
      <c r="G195" s="215"/>
      <c r="H195" s="218">
        <v>25.8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163</v>
      </c>
      <c r="AU195" s="224" t="s">
        <v>85</v>
      </c>
      <c r="AV195" s="14" t="s">
        <v>85</v>
      </c>
      <c r="AW195" s="14" t="s">
        <v>32</v>
      </c>
      <c r="AX195" s="14" t="s">
        <v>83</v>
      </c>
      <c r="AY195" s="224" t="s">
        <v>124</v>
      </c>
    </row>
    <row r="196" spans="1:65" s="14" customFormat="1">
      <c r="B196" s="214"/>
      <c r="C196" s="215"/>
      <c r="D196" s="205" t="s">
        <v>163</v>
      </c>
      <c r="E196" s="215"/>
      <c r="F196" s="217" t="s">
        <v>835</v>
      </c>
      <c r="G196" s="215"/>
      <c r="H196" s="218">
        <v>28.38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163</v>
      </c>
      <c r="AU196" s="224" t="s">
        <v>85</v>
      </c>
      <c r="AV196" s="14" t="s">
        <v>85</v>
      </c>
      <c r="AW196" s="14" t="s">
        <v>4</v>
      </c>
      <c r="AX196" s="14" t="s">
        <v>83</v>
      </c>
      <c r="AY196" s="224" t="s">
        <v>124</v>
      </c>
    </row>
    <row r="197" spans="1:65" s="2" customFormat="1" ht="24.2" customHeight="1">
      <c r="A197" s="34"/>
      <c r="B197" s="35"/>
      <c r="C197" s="188">
        <v>24</v>
      </c>
      <c r="D197" s="188" t="s">
        <v>126</v>
      </c>
      <c r="E197" s="189" t="s">
        <v>836</v>
      </c>
      <c r="F197" s="190" t="s">
        <v>837</v>
      </c>
      <c r="G197" s="191" t="s">
        <v>161</v>
      </c>
      <c r="H197" s="192">
        <v>3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40</v>
      </c>
      <c r="O197" s="71"/>
      <c r="P197" s="199">
        <f>O197*H197</f>
        <v>0</v>
      </c>
      <c r="Q197" s="199">
        <v>2.6</v>
      </c>
      <c r="R197" s="199">
        <f>Q197*H197</f>
        <v>7.8000000000000007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129</v>
      </c>
      <c r="AT197" s="201" t="s">
        <v>126</v>
      </c>
      <c r="AU197" s="201" t="s">
        <v>85</v>
      </c>
      <c r="AY197" s="17" t="s">
        <v>124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7" t="s">
        <v>83</v>
      </c>
      <c r="BK197" s="202">
        <f>ROUND(I197*H197,2)</f>
        <v>0</v>
      </c>
      <c r="BL197" s="17" t="s">
        <v>130</v>
      </c>
      <c r="BM197" s="201" t="s">
        <v>838</v>
      </c>
    </row>
    <row r="198" spans="1:65" s="12" customFormat="1" ht="22.9" customHeight="1">
      <c r="B198" s="172"/>
      <c r="C198" s="173"/>
      <c r="D198" s="174" t="s">
        <v>74</v>
      </c>
      <c r="E198" s="186" t="s">
        <v>154</v>
      </c>
      <c r="F198" s="186" t="s">
        <v>581</v>
      </c>
      <c r="G198" s="173"/>
      <c r="H198" s="173"/>
      <c r="I198" s="176"/>
      <c r="J198" s="187">
        <f>BK198</f>
        <v>0</v>
      </c>
      <c r="K198" s="173"/>
      <c r="L198" s="178"/>
      <c r="M198" s="179"/>
      <c r="N198" s="180"/>
      <c r="O198" s="180"/>
      <c r="P198" s="181">
        <f>SUM(P199:P200)</f>
        <v>0</v>
      </c>
      <c r="Q198" s="180"/>
      <c r="R198" s="181">
        <f>SUM(R199:R200)</f>
        <v>2.3220000000000003E-3</v>
      </c>
      <c r="S198" s="180"/>
      <c r="T198" s="182">
        <f>SUM(T199:T200)</f>
        <v>0</v>
      </c>
      <c r="AR198" s="183" t="s">
        <v>83</v>
      </c>
      <c r="AT198" s="184" t="s">
        <v>74</v>
      </c>
      <c r="AU198" s="184" t="s">
        <v>83</v>
      </c>
      <c r="AY198" s="183" t="s">
        <v>124</v>
      </c>
      <c r="BK198" s="185">
        <f>SUM(BK199:BK200)</f>
        <v>0</v>
      </c>
    </row>
    <row r="199" spans="1:65" s="2" customFormat="1" ht="14.45" customHeight="1">
      <c r="A199" s="34"/>
      <c r="B199" s="35"/>
      <c r="C199" s="236">
        <v>25</v>
      </c>
      <c r="D199" s="236" t="s">
        <v>206</v>
      </c>
      <c r="E199" s="237" t="s">
        <v>839</v>
      </c>
      <c r="F199" s="238" t="s">
        <v>840</v>
      </c>
      <c r="G199" s="239" t="s">
        <v>96</v>
      </c>
      <c r="H199" s="240">
        <v>25.8</v>
      </c>
      <c r="I199" s="241"/>
      <c r="J199" s="242">
        <f>ROUND(I199*H199,2)</f>
        <v>0</v>
      </c>
      <c r="K199" s="243"/>
      <c r="L199" s="39"/>
      <c r="M199" s="244" t="s">
        <v>1</v>
      </c>
      <c r="N199" s="245" t="s">
        <v>40</v>
      </c>
      <c r="O199" s="71"/>
      <c r="P199" s="199">
        <f>O199*H199</f>
        <v>0</v>
      </c>
      <c r="Q199" s="199">
        <v>9.0000000000000006E-5</v>
      </c>
      <c r="R199" s="199">
        <f>Q199*H199</f>
        <v>2.3220000000000003E-3</v>
      </c>
      <c r="S199" s="199">
        <v>0</v>
      </c>
      <c r="T199" s="20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1" t="s">
        <v>130</v>
      </c>
      <c r="AT199" s="201" t="s">
        <v>206</v>
      </c>
      <c r="AU199" s="201" t="s">
        <v>85</v>
      </c>
      <c r="AY199" s="17" t="s">
        <v>124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7" t="s">
        <v>83</v>
      </c>
      <c r="BK199" s="202">
        <f>ROUND(I199*H199,2)</f>
        <v>0</v>
      </c>
      <c r="BL199" s="17" t="s">
        <v>130</v>
      </c>
      <c r="BM199" s="201" t="s">
        <v>841</v>
      </c>
    </row>
    <row r="200" spans="1:65" s="14" customFormat="1">
      <c r="B200" s="214"/>
      <c r="C200" s="215"/>
      <c r="D200" s="205" t="s">
        <v>163</v>
      </c>
      <c r="E200" s="216" t="s">
        <v>1</v>
      </c>
      <c r="F200" s="217" t="s">
        <v>742</v>
      </c>
      <c r="G200" s="215"/>
      <c r="H200" s="218">
        <v>25.8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163</v>
      </c>
      <c r="AU200" s="224" t="s">
        <v>85</v>
      </c>
      <c r="AV200" s="14" t="s">
        <v>85</v>
      </c>
      <c r="AW200" s="14" t="s">
        <v>32</v>
      </c>
      <c r="AX200" s="14" t="s">
        <v>83</v>
      </c>
      <c r="AY200" s="224" t="s">
        <v>124</v>
      </c>
    </row>
    <row r="201" spans="1:65" s="12" customFormat="1" ht="22.9" customHeight="1">
      <c r="B201" s="172"/>
      <c r="C201" s="173"/>
      <c r="D201" s="174" t="s">
        <v>74</v>
      </c>
      <c r="E201" s="186" t="s">
        <v>703</v>
      </c>
      <c r="F201" s="186" t="s">
        <v>704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P202</f>
        <v>0</v>
      </c>
      <c r="Q201" s="180"/>
      <c r="R201" s="181">
        <f>R202</f>
        <v>0</v>
      </c>
      <c r="S201" s="180"/>
      <c r="T201" s="182">
        <f>T202</f>
        <v>0</v>
      </c>
      <c r="AR201" s="183" t="s">
        <v>83</v>
      </c>
      <c r="AT201" s="184" t="s">
        <v>74</v>
      </c>
      <c r="AU201" s="184" t="s">
        <v>83</v>
      </c>
      <c r="AY201" s="183" t="s">
        <v>124</v>
      </c>
      <c r="BK201" s="185">
        <f>BK202</f>
        <v>0</v>
      </c>
    </row>
    <row r="202" spans="1:65" s="2" customFormat="1" ht="14.45" customHeight="1">
      <c r="A202" s="34"/>
      <c r="B202" s="35"/>
      <c r="C202" s="236">
        <v>26</v>
      </c>
      <c r="D202" s="236" t="s">
        <v>206</v>
      </c>
      <c r="E202" s="237" t="s">
        <v>842</v>
      </c>
      <c r="F202" s="238" t="s">
        <v>843</v>
      </c>
      <c r="G202" s="239" t="s">
        <v>375</v>
      </c>
      <c r="H202" s="240">
        <v>167</v>
      </c>
      <c r="I202" s="241"/>
      <c r="J202" s="242">
        <f>ROUND(I202*H202,2)</f>
        <v>0</v>
      </c>
      <c r="K202" s="243"/>
      <c r="L202" s="39"/>
      <c r="M202" s="246" t="s">
        <v>1</v>
      </c>
      <c r="N202" s="247" t="s">
        <v>40</v>
      </c>
      <c r="O202" s="248"/>
      <c r="P202" s="249">
        <f>O202*H202</f>
        <v>0</v>
      </c>
      <c r="Q202" s="249">
        <v>0</v>
      </c>
      <c r="R202" s="249">
        <f>Q202*H202</f>
        <v>0</v>
      </c>
      <c r="S202" s="249">
        <v>0</v>
      </c>
      <c r="T202" s="25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130</v>
      </c>
      <c r="AT202" s="201" t="s">
        <v>206</v>
      </c>
      <c r="AU202" s="201" t="s">
        <v>85</v>
      </c>
      <c r="AY202" s="17" t="s">
        <v>124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83</v>
      </c>
      <c r="BK202" s="202">
        <f>ROUND(I202*H202,2)</f>
        <v>0</v>
      </c>
      <c r="BL202" s="17" t="s">
        <v>130</v>
      </c>
      <c r="BM202" s="201" t="s">
        <v>844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password="CA23" sheet="1" objects="1" scenarios="1"/>
  <autoFilter ref="C122:K20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0.83203125" style="1" customWidth="1"/>
    <col min="13" max="21" width="10.83203125" style="1" hidden="1" customWidth="1"/>
    <col min="22" max="22" width="10.8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10.6640625" customWidth="1"/>
    <col min="44" max="65" width="10.6640625" style="1" hidden="1" customWidth="1"/>
    <col min="66" max="66" width="10.6640625" customWidth="1"/>
  </cols>
  <sheetData>
    <row r="2" spans="1:5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94</v>
      </c>
      <c r="AZ2" s="108" t="s">
        <v>845</v>
      </c>
      <c r="BA2" s="108" t="s">
        <v>845</v>
      </c>
      <c r="BB2" s="108" t="s">
        <v>96</v>
      </c>
      <c r="BC2" s="108" t="s">
        <v>171</v>
      </c>
      <c r="BD2" s="108" t="s">
        <v>85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85</v>
      </c>
      <c r="AZ3" s="108" t="s">
        <v>846</v>
      </c>
      <c r="BA3" s="108" t="s">
        <v>846</v>
      </c>
      <c r="BB3" s="108" t="s">
        <v>96</v>
      </c>
      <c r="BC3" s="108" t="s">
        <v>847</v>
      </c>
      <c r="BD3" s="108" t="s">
        <v>85</v>
      </c>
    </row>
    <row r="4" spans="1:5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  <c r="AZ4" s="108" t="s">
        <v>848</v>
      </c>
      <c r="BA4" s="108" t="s">
        <v>848</v>
      </c>
      <c r="BB4" s="108" t="s">
        <v>96</v>
      </c>
      <c r="BC4" s="108" t="s">
        <v>389</v>
      </c>
      <c r="BD4" s="108" t="s">
        <v>85</v>
      </c>
    </row>
    <row r="5" spans="1:56" s="1" customFormat="1" ht="6.95" customHeight="1">
      <c r="B5" s="20"/>
      <c r="L5" s="20"/>
      <c r="AZ5" s="108" t="s">
        <v>849</v>
      </c>
      <c r="BA5" s="108" t="s">
        <v>849</v>
      </c>
      <c r="BB5" s="108" t="s">
        <v>96</v>
      </c>
      <c r="BC5" s="108" t="s">
        <v>850</v>
      </c>
      <c r="BD5" s="108" t="s">
        <v>85</v>
      </c>
    </row>
    <row r="6" spans="1:56" s="1" customFormat="1" ht="12" customHeight="1">
      <c r="B6" s="20"/>
      <c r="D6" s="113" t="s">
        <v>16</v>
      </c>
      <c r="L6" s="20"/>
      <c r="AZ6" s="108" t="s">
        <v>851</v>
      </c>
      <c r="BA6" s="108" t="s">
        <v>851</v>
      </c>
      <c r="BB6" s="108" t="s">
        <v>96</v>
      </c>
      <c r="BC6" s="108" t="s">
        <v>850</v>
      </c>
      <c r="BD6" s="108" t="s">
        <v>85</v>
      </c>
    </row>
    <row r="7" spans="1:56" s="1" customFormat="1" ht="16.5" customHeight="1">
      <c r="B7" s="20"/>
      <c r="E7" s="308" t="str">
        <f>'Rekapitulace stavby'!K6</f>
        <v>Parkoviště ul. Aviatiků, p. p. č. 463/6, k. ú. Hrabůvka</v>
      </c>
      <c r="F7" s="309"/>
      <c r="G7" s="309"/>
      <c r="H7" s="309"/>
      <c r="L7" s="20"/>
      <c r="AZ7" s="108" t="s">
        <v>242</v>
      </c>
      <c r="BA7" s="108" t="s">
        <v>242</v>
      </c>
      <c r="BB7" s="108" t="s">
        <v>229</v>
      </c>
      <c r="BC7" s="108" t="s">
        <v>852</v>
      </c>
      <c r="BD7" s="108" t="s">
        <v>85</v>
      </c>
    </row>
    <row r="8" spans="1:56" s="2" customFormat="1" ht="12" customHeight="1">
      <c r="A8" s="34"/>
      <c r="B8" s="39"/>
      <c r="C8" s="34"/>
      <c r="D8" s="113" t="s">
        <v>99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853</v>
      </c>
      <c r="BA8" s="108" t="s">
        <v>853</v>
      </c>
      <c r="BB8" s="108" t="s">
        <v>229</v>
      </c>
      <c r="BC8" s="108" t="s">
        <v>211</v>
      </c>
      <c r="BD8" s="108" t="s">
        <v>134</v>
      </c>
    </row>
    <row r="9" spans="1:56" s="2" customFormat="1" ht="16.5" customHeight="1">
      <c r="A9" s="34"/>
      <c r="B9" s="39"/>
      <c r="C9" s="34"/>
      <c r="D9" s="34"/>
      <c r="E9" s="310" t="s">
        <v>854</v>
      </c>
      <c r="F9" s="311"/>
      <c r="G9" s="311"/>
      <c r="H9" s="31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 t="str">
        <f>'Rekapitulace stavby'!AN8</f>
        <v>22. 1. 2021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24</v>
      </c>
      <c r="E14" s="34"/>
      <c r="F14" s="34"/>
      <c r="G14" s="34"/>
      <c r="H14" s="34"/>
      <c r="I14" s="113" t="s">
        <v>25</v>
      </c>
      <c r="J14" s="114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252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25</v>
      </c>
      <c r="J20" s="114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">
        <v>863</v>
      </c>
      <c r="F21" s="34"/>
      <c r="G21" s="34"/>
      <c r="H21" s="34"/>
      <c r="I21" s="113" t="s">
        <v>27</v>
      </c>
      <c r="J21" s="114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25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255" t="s">
        <v>863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35</v>
      </c>
      <c r="E30" s="34"/>
      <c r="F30" s="34"/>
      <c r="G30" s="34"/>
      <c r="H30" s="34"/>
      <c r="I30" s="34"/>
      <c r="J30" s="121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37</v>
      </c>
      <c r="G32" s="34"/>
      <c r="H32" s="34"/>
      <c r="I32" s="122" t="s">
        <v>36</v>
      </c>
      <c r="J32" s="122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39</v>
      </c>
      <c r="E33" s="113" t="s">
        <v>40</v>
      </c>
      <c r="F33" s="124">
        <f>ROUND((SUM(BE118:BE121)),  2)</f>
        <v>0</v>
      </c>
      <c r="G33" s="34"/>
      <c r="H33" s="34"/>
      <c r="I33" s="125">
        <v>0.21</v>
      </c>
      <c r="J33" s="124">
        <f>ROUND(((SUM(BE118:BE121))*I33),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41</v>
      </c>
      <c r="F34" s="124">
        <f>ROUND((SUM(BF118:BF121)),  2)</f>
        <v>0</v>
      </c>
      <c r="G34" s="34"/>
      <c r="H34" s="34"/>
      <c r="I34" s="125">
        <v>0.15</v>
      </c>
      <c r="J34" s="124">
        <f>ROUND(((SUM(BF118:BF121))*I34),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42</v>
      </c>
      <c r="F35" s="124">
        <f>ROUND((SUM(BG118:BG121)),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43</v>
      </c>
      <c r="F36" s="124">
        <f>ROUND((SUM(BH118:BH121)),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44</v>
      </c>
      <c r="F37" s="124">
        <f>ROUND((SUM(BI118:BI121)),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45</v>
      </c>
      <c r="E39" s="128"/>
      <c r="F39" s="128"/>
      <c r="G39" s="129" t="s">
        <v>46</v>
      </c>
      <c r="H39" s="130" t="s">
        <v>47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48</v>
      </c>
      <c r="E50" s="134"/>
      <c r="F50" s="134"/>
      <c r="G50" s="133" t="s">
        <v>49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50</v>
      </c>
      <c r="E61" s="136"/>
      <c r="F61" s="137" t="s">
        <v>51</v>
      </c>
      <c r="G61" s="135" t="s">
        <v>50</v>
      </c>
      <c r="H61" s="136"/>
      <c r="I61" s="136"/>
      <c r="J61" s="138" t="s">
        <v>51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52</v>
      </c>
      <c r="E65" s="139"/>
      <c r="F65" s="139"/>
      <c r="G65" s="133" t="s">
        <v>53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50</v>
      </c>
      <c r="E76" s="136"/>
      <c r="F76" s="137" t="s">
        <v>51</v>
      </c>
      <c r="G76" s="135" t="s">
        <v>50</v>
      </c>
      <c r="H76" s="136"/>
      <c r="I76" s="136"/>
      <c r="J76" s="138" t="s">
        <v>51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6" t="str">
        <f>E7</f>
        <v>Parkoviště ul. Aviatiků, p. p. č. 463/6, k. ú. Hrabůvka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5" t="str">
        <f>E9</f>
        <v>003 - SO 401 VEŘEJNÉ OSVĚTLENÍ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Aviatiků, p. p. č. 463/6</v>
      </c>
      <c r="G89" s="36"/>
      <c r="H89" s="36"/>
      <c r="I89" s="29" t="s">
        <v>22</v>
      </c>
      <c r="J89" s="66" t="str">
        <f>IF(J12="","",J12)</f>
        <v>22. 1. 2021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Vladislav Hurník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Vladislav Hurník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104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31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J119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864</v>
      </c>
      <c r="E98" s="157"/>
      <c r="F98" s="157"/>
      <c r="G98" s="157"/>
      <c r="H98" s="157"/>
      <c r="I98" s="157"/>
      <c r="J98" s="158">
        <f>J120</f>
        <v>0</v>
      </c>
      <c r="K98" s="155"/>
      <c r="L98" s="159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108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06" t="str">
        <f>E7</f>
        <v>Parkoviště ul. Aviatiků, p. p. č. 463/6, k. ú. Hrabůvka</v>
      </c>
      <c r="F108" s="307"/>
      <c r="G108" s="307"/>
      <c r="H108" s="307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99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5" t="str">
        <f>E9</f>
        <v>003 - SO 401 VEŘEJNÉ OSVĚTLENÍ</v>
      </c>
      <c r="F110" s="305"/>
      <c r="G110" s="305"/>
      <c r="H110" s="30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Aviatiků, p. p. č. 463/6</v>
      </c>
      <c r="G112" s="36"/>
      <c r="H112" s="36"/>
      <c r="I112" s="29" t="s">
        <v>22</v>
      </c>
      <c r="J112" s="66" t="str">
        <f>IF(J12="","",J12)</f>
        <v>22. 1. 2021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Vladislav Hurník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Vladislav Hurník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0"/>
      <c r="B117" s="161"/>
      <c r="C117" s="162" t="s">
        <v>109</v>
      </c>
      <c r="D117" s="163" t="s">
        <v>60</v>
      </c>
      <c r="E117" s="163" t="s">
        <v>56</v>
      </c>
      <c r="F117" s="163" t="s">
        <v>57</v>
      </c>
      <c r="G117" s="163" t="s">
        <v>110</v>
      </c>
      <c r="H117" s="163" t="s">
        <v>111</v>
      </c>
      <c r="I117" s="163" t="s">
        <v>112</v>
      </c>
      <c r="J117" s="164" t="s">
        <v>103</v>
      </c>
      <c r="K117" s="165" t="s">
        <v>113</v>
      </c>
      <c r="L117" s="166"/>
      <c r="M117" s="75" t="s">
        <v>1</v>
      </c>
      <c r="N117" s="76" t="s">
        <v>39</v>
      </c>
      <c r="O117" s="76" t="s">
        <v>114</v>
      </c>
      <c r="P117" s="76" t="s">
        <v>115</v>
      </c>
      <c r="Q117" s="76" t="s">
        <v>116</v>
      </c>
      <c r="R117" s="76" t="s">
        <v>117</v>
      </c>
      <c r="S117" s="76" t="s">
        <v>118</v>
      </c>
      <c r="T117" s="77" t="s">
        <v>119</v>
      </c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</row>
    <row r="118" spans="1:65" s="2" customFormat="1" ht="22.9" customHeight="1">
      <c r="A118" s="34"/>
      <c r="B118" s="35"/>
      <c r="C118" s="82" t="s">
        <v>120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0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105</v>
      </c>
      <c r="BK118" s="171">
        <f>BK119</f>
        <v>0</v>
      </c>
    </row>
    <row r="119" spans="1:65" s="12" customFormat="1" ht="25.9" customHeight="1">
      <c r="B119" s="172"/>
      <c r="C119" s="173"/>
      <c r="D119" s="174" t="s">
        <v>74</v>
      </c>
      <c r="E119" s="175" t="s">
        <v>121</v>
      </c>
      <c r="F119" s="175" t="s">
        <v>122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0</v>
      </c>
      <c r="S119" s="180"/>
      <c r="T119" s="182">
        <f>T120</f>
        <v>0</v>
      </c>
      <c r="AR119" s="183" t="s">
        <v>83</v>
      </c>
      <c r="AT119" s="184" t="s">
        <v>74</v>
      </c>
      <c r="AU119" s="184" t="s">
        <v>75</v>
      </c>
      <c r="AY119" s="183" t="s">
        <v>124</v>
      </c>
      <c r="BK119" s="185">
        <f>BK120</f>
        <v>0</v>
      </c>
    </row>
    <row r="120" spans="1:65" s="12" customFormat="1" ht="22.9" customHeight="1">
      <c r="B120" s="172"/>
      <c r="C120" s="173"/>
      <c r="D120" s="174" t="s">
        <v>74</v>
      </c>
      <c r="E120" s="186" t="s">
        <v>856</v>
      </c>
      <c r="F120" s="186" t="s">
        <v>857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SUM(P121:P121)</f>
        <v>0</v>
      </c>
      <c r="Q120" s="180"/>
      <c r="R120" s="181">
        <f>SUM(R121:R121)</f>
        <v>0</v>
      </c>
      <c r="S120" s="180"/>
      <c r="T120" s="182">
        <f>SUM(T121:T121)</f>
        <v>0</v>
      </c>
      <c r="AR120" s="183" t="s">
        <v>83</v>
      </c>
      <c r="AT120" s="184" t="s">
        <v>74</v>
      </c>
      <c r="AU120" s="184" t="s">
        <v>83</v>
      </c>
      <c r="AY120" s="183" t="s">
        <v>124</v>
      </c>
      <c r="BK120" s="185">
        <f>SUM(BK121:BK121)</f>
        <v>0</v>
      </c>
    </row>
    <row r="121" spans="1:65" s="2" customFormat="1" ht="24.2" customHeight="1">
      <c r="A121" s="34"/>
      <c r="B121" s="35"/>
      <c r="C121" s="236" t="s">
        <v>83</v>
      </c>
      <c r="D121" s="236" t="s">
        <v>206</v>
      </c>
      <c r="E121" s="237" t="s">
        <v>861</v>
      </c>
      <c r="F121" s="238" t="s">
        <v>862</v>
      </c>
      <c r="G121" s="239" t="s">
        <v>860</v>
      </c>
      <c r="H121" s="240">
        <v>1</v>
      </c>
      <c r="I121" s="241"/>
      <c r="J121" s="242">
        <f>ROUND(I121*H121,2)</f>
        <v>0</v>
      </c>
      <c r="K121" s="243"/>
      <c r="L121" s="39"/>
      <c r="M121" s="246" t="s">
        <v>1</v>
      </c>
      <c r="N121" s="247" t="s">
        <v>40</v>
      </c>
      <c r="O121" s="248"/>
      <c r="P121" s="249">
        <f>O121*H121</f>
        <v>0</v>
      </c>
      <c r="Q121" s="249">
        <v>0</v>
      </c>
      <c r="R121" s="249">
        <f>Q121*H121</f>
        <v>0</v>
      </c>
      <c r="S121" s="249">
        <v>0</v>
      </c>
      <c r="T121" s="25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130</v>
      </c>
      <c r="AT121" s="201" t="s">
        <v>206</v>
      </c>
      <c r="AU121" s="201" t="s">
        <v>85</v>
      </c>
      <c r="AY121" s="17" t="s">
        <v>124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7" t="s">
        <v>83</v>
      </c>
      <c r="BK121" s="202">
        <f>ROUND(I121*H121,2)</f>
        <v>0</v>
      </c>
      <c r="BL121" s="17" t="s">
        <v>130</v>
      </c>
      <c r="BM121" s="201" t="s">
        <v>855</v>
      </c>
    </row>
    <row r="122" spans="1:65" s="13" customFormat="1">
      <c r="B122" s="203"/>
      <c r="C122" s="204"/>
      <c r="D122" s="205" t="s">
        <v>163</v>
      </c>
      <c r="E122" s="206" t="s">
        <v>1</v>
      </c>
      <c r="F122" s="207" t="s">
        <v>859</v>
      </c>
      <c r="G122" s="204"/>
      <c r="H122" s="206" t="s">
        <v>1</v>
      </c>
      <c r="I122" s="204"/>
      <c r="J122" s="204"/>
      <c r="K122" s="204"/>
      <c r="L122" s="209"/>
      <c r="M122" s="253"/>
      <c r="N122" s="211"/>
      <c r="O122" s="211"/>
      <c r="P122" s="211"/>
      <c r="Q122" s="211"/>
      <c r="R122" s="211"/>
      <c r="S122" s="211"/>
      <c r="T122" s="253"/>
      <c r="AT122" s="213" t="s">
        <v>163</v>
      </c>
      <c r="AU122" s="213" t="s">
        <v>85</v>
      </c>
      <c r="AV122" s="13" t="s">
        <v>83</v>
      </c>
      <c r="AW122" s="13" t="s">
        <v>32</v>
      </c>
      <c r="AX122" s="13" t="s">
        <v>75</v>
      </c>
      <c r="AY122" s="213" t="s">
        <v>124</v>
      </c>
    </row>
    <row r="123" spans="1:65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password="CA23" sheet="1" objects="1" scenarios="1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000 - vedlejší rozpočtové...</vt:lpstr>
      <vt:lpstr>001 - SO 101 PARKOVIŠTĚ</vt:lpstr>
      <vt:lpstr>002 - SO 301 DEŠŤOVÁ KANA...</vt:lpstr>
      <vt:lpstr>003 - SO 401 VEŘEJNÉ OSVĚ...</vt:lpstr>
      <vt:lpstr>'000 - vedlejší rozpočtové...'!Názvy_tisku</vt:lpstr>
      <vt:lpstr>'001 - SO 101 PARKOVIŠTĚ'!Názvy_tisku</vt:lpstr>
      <vt:lpstr>'002 - SO 301 DEŠŤOVÁ KANA...'!Názvy_tisku</vt:lpstr>
      <vt:lpstr>'003 - SO 401 VEŘEJNÉ OSVĚ...'!Názvy_tisku</vt:lpstr>
      <vt:lpstr>'Rekapitulace stavby'!Názvy_tisku</vt:lpstr>
      <vt:lpstr>'000 - vedlejší rozpočtové...'!Oblast_tisku</vt:lpstr>
      <vt:lpstr>'001 - SO 101 PARKOVIŠTĚ'!Oblast_tisku</vt:lpstr>
      <vt:lpstr>'002 - SO 301 DEŠŤOVÁ KANA...'!Oblast_tisku</vt:lpstr>
      <vt:lpstr>'003 - SO 401 VEŘEJNÉ OSVĚ...'!Oblast_tisku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David</cp:lastModifiedBy>
  <dcterms:created xsi:type="dcterms:W3CDTF">2021-01-23T13:31:54Z</dcterms:created>
  <dcterms:modified xsi:type="dcterms:W3CDTF">2021-02-03T08:06:47Z</dcterms:modified>
</cp:coreProperties>
</file>